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20" windowHeight="10968" activeTab="0"/>
  </bookViews>
  <sheets>
    <sheet name="стр.1" sheetId="1" r:id="rId1"/>
  </sheets>
  <definedNames>
    <definedName name="_xlnm.Print_Titles" localSheetId="0">'стр.1'!$6:$9</definedName>
    <definedName name="_xlnm.Print_Area" localSheetId="0">'стр.1'!$A$1:$AQ$53</definedName>
  </definedNames>
  <calcPr fullCalcOnLoad="1"/>
</workbook>
</file>

<file path=xl/comments1.xml><?xml version="1.0" encoding="utf-8"?>
<comments xmlns="http://schemas.openxmlformats.org/spreadsheetml/2006/main">
  <authors>
    <author>Волошина Ирина Николаевна</author>
  </authors>
  <commentList>
    <comment ref="A29" authorId="0">
      <text>
        <r>
          <rPr>
            <b/>
            <sz val="9"/>
            <rFont val="Tahoma"/>
            <family val="2"/>
          </rPr>
          <t>Волошина Ирина Николаевна:</t>
        </r>
        <r>
          <rPr>
            <sz val="9"/>
            <rFont val="Tahoma"/>
            <family val="2"/>
          </rPr>
          <t xml:space="preserve">
Департамент АПК</t>
        </r>
      </text>
    </comment>
    <comment ref="A17" authorId="0">
      <text>
        <r>
          <rPr>
            <b/>
            <sz val="9"/>
            <rFont val="Tahoma"/>
            <family val="2"/>
          </rPr>
          <t>Волошина Ирина Николаевна:</t>
        </r>
        <r>
          <rPr>
            <sz val="9"/>
            <rFont val="Tahoma"/>
            <family val="2"/>
          </rPr>
          <t xml:space="preserve">
Комитет ГО</t>
        </r>
      </text>
    </comment>
    <comment ref="A11" authorId="0">
      <text>
        <r>
          <rPr>
            <b/>
            <sz val="9"/>
            <rFont val="Tahoma"/>
            <family val="2"/>
          </rPr>
          <t>Волошина Ирина Николаевна:</t>
        </r>
        <r>
          <rPr>
            <sz val="9"/>
            <rFont val="Tahoma"/>
            <family val="2"/>
          </rPr>
          <t xml:space="preserve">
Собрание депут
</t>
        </r>
      </text>
    </comment>
    <comment ref="A25" authorId="0">
      <text>
        <r>
          <rPr>
            <b/>
            <sz val="9"/>
            <rFont val="Tahoma"/>
            <family val="2"/>
          </rPr>
          <t>Волошина Ирина Николаевна:</t>
        </r>
        <r>
          <rPr>
            <sz val="9"/>
            <rFont val="Tahoma"/>
            <family val="2"/>
          </rPr>
          <t xml:space="preserve">
УГЗ НАО</t>
        </r>
      </text>
    </comment>
    <comment ref="A27" authorId="0">
      <text>
        <r>
          <rPr>
            <b/>
            <sz val="9"/>
            <rFont val="Tahoma"/>
            <family val="2"/>
          </rPr>
          <t>Волошина Ирина Николаевна:</t>
        </r>
        <r>
          <rPr>
            <sz val="9"/>
            <rFont val="Tahoma"/>
            <family val="2"/>
          </rPr>
          <t xml:space="preserve">
Избирком НАО</t>
        </r>
      </text>
    </comment>
    <comment ref="A39" authorId="0">
      <text>
        <r>
          <rPr>
            <b/>
            <sz val="9"/>
            <rFont val="Tahoma"/>
            <family val="2"/>
          </rPr>
          <t>Волошина Ирина Николаевна:</t>
        </r>
        <r>
          <rPr>
            <sz val="9"/>
            <rFont val="Tahoma"/>
            <family val="2"/>
          </rPr>
          <t xml:space="preserve">
ДРП НАО</t>
        </r>
      </text>
    </comment>
    <comment ref="A19" authorId="0">
      <text>
        <r>
          <rPr>
            <b/>
            <sz val="9"/>
            <rFont val="Tahoma"/>
            <family val="2"/>
          </rPr>
          <t>Волошина Ирина Николаевна:</t>
        </r>
        <r>
          <rPr>
            <sz val="9"/>
            <rFont val="Tahoma"/>
            <family val="2"/>
          </rPr>
          <t xml:space="preserve">
УГРЦ НАО</t>
        </r>
      </text>
    </comment>
    <comment ref="A15" authorId="0">
      <text>
        <r>
          <rPr>
            <b/>
            <sz val="9"/>
            <rFont val="Tahoma"/>
            <family val="2"/>
          </rPr>
          <t>Волошина Ирина Николаевна:</t>
        </r>
        <r>
          <rPr>
            <sz val="9"/>
            <rFont val="Tahoma"/>
            <family val="2"/>
          </rPr>
          <t xml:space="preserve">
ДФЭ НАО
</t>
        </r>
      </text>
    </comment>
    <comment ref="A21" authorId="0">
      <text>
        <r>
          <rPr>
            <b/>
            <sz val="9"/>
            <rFont val="Tahoma"/>
            <family val="2"/>
          </rPr>
          <t>Волошина Ирина Николаевна:</t>
        </r>
        <r>
          <rPr>
            <sz val="9"/>
            <rFont val="Tahoma"/>
            <family val="2"/>
          </rPr>
          <t xml:space="preserve">
ДОКС НАО
</t>
        </r>
      </text>
    </comment>
    <comment ref="A23" authorId="0">
      <text>
        <r>
          <rPr>
            <b/>
            <sz val="9"/>
            <rFont val="Tahoma"/>
            <family val="2"/>
          </rPr>
          <t>Волошина Ирина Николаевна:</t>
        </r>
        <r>
          <rPr>
            <sz val="9"/>
            <rFont val="Tahoma"/>
            <family val="2"/>
          </rPr>
          <t xml:space="preserve">
Аппарат Адм НАО
</t>
        </r>
      </text>
    </comment>
    <comment ref="A31" authorId="0">
      <text>
        <r>
          <rPr>
            <b/>
            <sz val="9"/>
            <rFont val="Tahoma"/>
            <family val="2"/>
          </rPr>
          <t>Волошина Ирина Николаевна:</t>
        </r>
        <r>
          <rPr>
            <sz val="9"/>
            <rFont val="Tahoma"/>
            <family val="2"/>
          </rPr>
          <t xml:space="preserve">
ДСЖКХ НАО
</t>
        </r>
      </text>
    </comment>
    <comment ref="A33" authorId="0">
      <text>
        <r>
          <rPr>
            <b/>
            <sz val="9"/>
            <rFont val="Tahoma"/>
            <family val="2"/>
          </rPr>
          <t>Волошина Ирина Николаевна:</t>
        </r>
        <r>
          <rPr>
            <sz val="9"/>
            <rFont val="Tahoma"/>
            <family val="2"/>
          </rPr>
          <t xml:space="preserve">
ГИВ НАО
</t>
        </r>
      </text>
    </comment>
    <comment ref="A37" authorId="0">
      <text>
        <r>
          <rPr>
            <b/>
            <sz val="9"/>
            <rFont val="Tahoma"/>
            <family val="2"/>
          </rPr>
          <t>Волошина Ирина Николаевна:</t>
        </r>
        <r>
          <rPr>
            <sz val="9"/>
            <rFont val="Tahoma"/>
            <family val="2"/>
          </rPr>
          <t xml:space="preserve">
ДЗТСЗ НАО
</t>
        </r>
      </text>
    </comment>
    <comment ref="A35" authorId="0">
      <text>
        <r>
          <rPr>
            <b/>
            <sz val="9"/>
            <rFont val="Tahoma"/>
            <family val="2"/>
          </rPr>
          <t>Волошина Ирина Николаевна:</t>
        </r>
        <r>
          <rPr>
            <sz val="9"/>
            <rFont val="Tahoma"/>
            <family val="2"/>
          </rPr>
          <t xml:space="preserve">
Инспекция стройнадз
</t>
        </r>
      </text>
    </comment>
  </commentList>
</comments>
</file>

<file path=xl/sharedStrings.xml><?xml version="1.0" encoding="utf-8"?>
<sst xmlns="http://schemas.openxmlformats.org/spreadsheetml/2006/main" count="166" uniqueCount="114">
  <si>
    <t>Проставляются баллы выбранных вариантов ответов</t>
  </si>
  <si>
    <t>Штат</t>
  </si>
  <si>
    <t>Факт</t>
  </si>
  <si>
    <t>1. Качество нормативно-правового обеспечения осуществления внутреннего финансового контроля и внутреннего финансового аудита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</si>
  <si>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</si>
  <si>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</si>
  <si>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</si>
  <si>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</si>
  <si>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</si>
  <si>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</si>
  <si>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</si>
  <si>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</si>
  <si>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</si>
  <si>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</si>
  <si>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</si>
  <si>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</si>
  <si>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</si>
  <si>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</si>
  <si>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</si>
  <si>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</si>
  <si>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</si>
  <si>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</si>
  <si>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</si>
  <si>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</si>
  <si>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</si>
  <si>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</si>
  <si>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</si>
  <si>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</si>
  <si>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</si>
  <si>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</si>
  <si>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</si>
  <si>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</si>
  <si>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</si>
  <si>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</si>
  <si>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</si>
  <si>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</si>
  <si>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</si>
  <si>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</si>
  <si>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</si>
  <si>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</si>
  <si>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</si>
  <si>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Номера вопросов из Перечня вопросов для анализа осуществления главными администраторами (администраторами) бюджетных средств внутреннего
финансового контроля и внутреннего финансового аудита</t>
  </si>
  <si>
    <t>Результаты оценки качества внутреннего финансового контроля и внутреннего финансового аудита</t>
  </si>
  <si>
    <t xml:space="preserve"> год</t>
  </si>
  <si>
    <t xml:space="preserve">за </t>
  </si>
  <si>
    <t>2. Качество подготовки к проведению
внутреннего финансового контроля и внутреннего финансового аудита</t>
  </si>
  <si>
    <t>3. Качество организации и осуществления внутреннего финансового контроля
и внутреннего финансового аудита</t>
  </si>
  <si>
    <t>Код главного админи-стратора бюджет-ных средств
по БК</t>
  </si>
  <si>
    <r>
      <t>Справочно:</t>
    </r>
    <r>
      <rPr>
        <sz val="7"/>
        <rFont val="Times New Roman"/>
        <family val="1"/>
      </rPr>
      <t xml:space="preserve"> Численность структурного подразделения внутреннего финансового аудита и (или) количество уполномо-ченных должностных лиц,
наделенных полномочиями по осуществ-лению внутреннего финансового аудита
(чел.)</t>
    </r>
  </si>
  <si>
    <t>Итого-вая оценка (сумма значе-ний в графах
2 + 3 + 
... 41)</t>
  </si>
  <si>
    <t>2015</t>
  </si>
  <si>
    <t>001</t>
  </si>
  <si>
    <t>007</t>
  </si>
  <si>
    <t>019</t>
  </si>
  <si>
    <t>в т.ч. по разделу:</t>
  </si>
  <si>
    <t>№ 1</t>
  </si>
  <si>
    <t>№ 2</t>
  </si>
  <si>
    <t>№ 3</t>
  </si>
  <si>
    <t>016</t>
  </si>
  <si>
    <t>014</t>
  </si>
  <si>
    <t>028</t>
  </si>
  <si>
    <t>008</t>
  </si>
  <si>
    <t>006</t>
  </si>
  <si>
    <t>010</t>
  </si>
  <si>
    <t>012</t>
  </si>
  <si>
    <t>020</t>
  </si>
  <si>
    <t>023</t>
  </si>
  <si>
    <t>027</t>
  </si>
  <si>
    <t>026</t>
  </si>
  <si>
    <t>Собрание депутатов НАО</t>
  </si>
  <si>
    <t>ДФЭ НАО</t>
  </si>
  <si>
    <t>Комитет ГО НАО</t>
  </si>
  <si>
    <t>УГРЦТ НАО</t>
  </si>
  <si>
    <t>ДОКиС НАО</t>
  </si>
  <si>
    <t>Аппарат Администрации НАО</t>
  </si>
  <si>
    <t>УГЗ НАО</t>
  </si>
  <si>
    <t>Департамент ПР и АПК НАО</t>
  </si>
  <si>
    <t>Избирательная комиссия НАО</t>
  </si>
  <si>
    <t xml:space="preserve">ДС и ЖКХ НАО </t>
  </si>
  <si>
    <t>Госинспекция по ветеринарии НАО</t>
  </si>
  <si>
    <t>Госстройжилнадзор НАО</t>
  </si>
  <si>
    <t>ДЗТ и СЗ НАО</t>
  </si>
  <si>
    <t>ДРП НАО</t>
  </si>
  <si>
    <t>при max 392</t>
  </si>
  <si>
    <t>при max 840</t>
  </si>
  <si>
    <t>при max 1680</t>
  </si>
  <si>
    <t xml:space="preserve">среднее значение </t>
  </si>
  <si>
    <t>2016</t>
  </si>
  <si>
    <t xml:space="preserve">2016 </t>
  </si>
  <si>
    <t>Наименование главного администратора бюджетных средств
по БК</t>
  </si>
  <si>
    <t>005</t>
  </si>
  <si>
    <t>Управление имущественных и земельных отношений НАО</t>
  </si>
  <si>
    <t>при max480</t>
  </si>
  <si>
    <t>при max420</t>
  </si>
  <si>
    <t>при max 900</t>
  </si>
  <si>
    <t>при max 1800</t>
  </si>
  <si>
    <t>Сравнение результатов анализа ВФК и ВФА, проведённого в отчётном году (за 2016 г), с результатами анализа, осуществлённого за год до наступления отчётного (за 2015 г)                                ГОД</t>
  </si>
  <si>
    <t>при max 448</t>
  </si>
  <si>
    <t>из них: результат по ВФК</t>
  </si>
  <si>
    <t>результат по ВФА</t>
  </si>
  <si>
    <t>при max</t>
  </si>
  <si>
    <r>
      <t xml:space="preserve">результат по </t>
    </r>
    <r>
      <rPr>
        <b/>
        <sz val="9"/>
        <rFont val="Times New Roman"/>
        <family val="1"/>
      </rPr>
      <t>ВФА</t>
    </r>
  </si>
  <si>
    <r>
      <t>из них: результат по</t>
    </r>
    <r>
      <rPr>
        <b/>
        <sz val="9"/>
        <rFont val="Times New Roman"/>
        <family val="1"/>
      </rPr>
      <t xml:space="preserve"> ВФК</t>
    </r>
  </si>
  <si>
    <t>Итого по округу     (15 ГРБС):</t>
  </si>
  <si>
    <t>Итого по округу             (14 ГРБС):</t>
  </si>
  <si>
    <t>данные ВФК</t>
  </si>
  <si>
    <t>данные ВФА</t>
  </si>
  <si>
    <t>где:</t>
  </si>
  <si>
    <t xml:space="preserve"> </t>
  </si>
  <si>
    <t>Максимальное количество баллов по одному ГРБС- 120 баллов, из них:</t>
  </si>
  <si>
    <t>качество нормативно-правового обеспечения осуществления внутреннего финансового контроля - 32 баллов;</t>
  </si>
  <si>
    <t>качество подготовки к проведению внутреннего финансового контроля - 28 баллов;</t>
  </si>
  <si>
    <t>качество организации и осуществления внутреннего финансового контроля - 60 баллов.</t>
  </si>
  <si>
    <t>Приложение № 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</si>
</sst>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р.&quot;* #,##0.00_);_(&quot;р.&quot;* \(#,##0.00\);_(&quot;р.&quot;* &quot;-&quot;??_);_(@_)"/>
    <numFmt numFmtId="173" formatCode="0.0%"/>
  </numFmts>
  <fonts count="36"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b/>
      <sz val="10"/>
      <name val="Arial Cyr"/>
      <family val="0"/>
    </font>
    <font>
      <u val="single"/>
      <sz val="10"/>
      <name val="Times New Roman"/>
      <family val="1"/>
    </font>
    <font>
      <u val="single"/>
      <sz val="10"/>
      <name val="Arial Cyr"/>
      <family val="0"/>
    </font>
    <font>
      <b/>
      <sz val="13"/>
      <name val="Times New Roman"/>
      <family val="1"/>
    </font>
    <font>
      <b/>
      <sz val="8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800086021423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2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3" fillId="0" borderId="14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wrapText="1"/>
    </xf>
    <xf numFmtId="49" fontId="27" fillId="0" borderId="12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vertical="center"/>
    </xf>
    <xf numFmtId="49" fontId="21" fillId="0" borderId="22" xfId="0" applyNumberFormat="1" applyFont="1" applyBorder="1" applyAlignment="1">
      <alignment horizontal="left" wrapText="1"/>
    </xf>
    <xf numFmtId="49" fontId="27" fillId="0" borderId="23" xfId="0" applyNumberFormat="1" applyFont="1" applyBorder="1" applyAlignment="1">
      <alignment horizontal="center" wrapText="1"/>
    </xf>
    <xf numFmtId="0" fontId="27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0" xfId="0" applyFont="1" applyBorder="1" applyAlignment="1">
      <alignment/>
    </xf>
    <xf numFmtId="0" fontId="27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/>
    </xf>
    <xf numFmtId="0" fontId="27" fillId="0" borderId="10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27" fillId="25" borderId="10" xfId="0" applyFont="1" applyFill="1" applyBorder="1" applyAlignment="1">
      <alignment horizontal="center" vertical="center"/>
    </xf>
    <xf numFmtId="0" fontId="27" fillId="0" borderId="26" xfId="0" applyFont="1" applyBorder="1" applyAlignment="1">
      <alignment/>
    </xf>
    <xf numFmtId="0" fontId="23" fillId="26" borderId="10" xfId="0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horizontal="center" vertical="center"/>
    </xf>
    <xf numFmtId="0" fontId="27" fillId="28" borderId="24" xfId="0" applyFont="1" applyFill="1" applyBorder="1" applyAlignment="1">
      <alignment/>
    </xf>
    <xf numFmtId="0" fontId="21" fillId="28" borderId="17" xfId="0" applyFont="1" applyFill="1" applyBorder="1" applyAlignment="1">
      <alignment/>
    </xf>
    <xf numFmtId="0" fontId="1" fillId="28" borderId="0" xfId="0" applyFont="1" applyFill="1" applyBorder="1" applyAlignment="1">
      <alignment/>
    </xf>
    <xf numFmtId="0" fontId="21" fillId="28" borderId="11" xfId="0" applyFont="1" applyFill="1" applyBorder="1" applyAlignment="1">
      <alignment/>
    </xf>
    <xf numFmtId="0" fontId="1" fillId="28" borderId="27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28" borderId="17" xfId="0" applyFont="1" applyFill="1" applyBorder="1" applyAlignment="1">
      <alignment/>
    </xf>
    <xf numFmtId="0" fontId="1" fillId="28" borderId="18" xfId="0" applyFont="1" applyFill="1" applyBorder="1" applyAlignment="1">
      <alignment/>
    </xf>
    <xf numFmtId="0" fontId="21" fillId="28" borderId="19" xfId="0" applyFont="1" applyFill="1" applyBorder="1" applyAlignment="1">
      <alignment/>
    </xf>
    <xf numFmtId="0" fontId="1" fillId="28" borderId="12" xfId="0" applyFont="1" applyFill="1" applyBorder="1" applyAlignment="1">
      <alignment/>
    </xf>
    <xf numFmtId="0" fontId="1" fillId="28" borderId="19" xfId="0" applyFont="1" applyFill="1" applyBorder="1" applyAlignment="1">
      <alignment/>
    </xf>
    <xf numFmtId="0" fontId="23" fillId="0" borderId="12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21" fillId="28" borderId="27" xfId="0" applyFont="1" applyFill="1" applyBorder="1" applyAlignment="1">
      <alignment/>
    </xf>
    <xf numFmtId="0" fontId="23" fillId="0" borderId="27" xfId="0" applyFont="1" applyBorder="1" applyAlignment="1">
      <alignment/>
    </xf>
    <xf numFmtId="0" fontId="23" fillId="28" borderId="30" xfId="0" applyFont="1" applyFill="1" applyBorder="1" applyAlignment="1">
      <alignment/>
    </xf>
    <xf numFmtId="0" fontId="1" fillId="28" borderId="31" xfId="0" applyFont="1" applyFill="1" applyBorder="1" applyAlignment="1">
      <alignment/>
    </xf>
    <xf numFmtId="0" fontId="1" fillId="28" borderId="32" xfId="0" applyFont="1" applyFill="1" applyBorder="1" applyAlignment="1">
      <alignment/>
    </xf>
    <xf numFmtId="0" fontId="23" fillId="28" borderId="33" xfId="0" applyFont="1" applyFill="1" applyBorder="1" applyAlignment="1">
      <alignment/>
    </xf>
    <xf numFmtId="0" fontId="1" fillId="28" borderId="34" xfId="0" applyFont="1" applyFill="1" applyBorder="1" applyAlignment="1">
      <alignment/>
    </xf>
    <xf numFmtId="0" fontId="1" fillId="28" borderId="33" xfId="0" applyFont="1" applyFill="1" applyBorder="1" applyAlignment="1">
      <alignment/>
    </xf>
    <xf numFmtId="0" fontId="23" fillId="28" borderId="32" xfId="0" applyFont="1" applyFill="1" applyBorder="1" applyAlignment="1">
      <alignment wrapText="1"/>
    </xf>
    <xf numFmtId="0" fontId="27" fillId="28" borderId="27" xfId="0" applyFont="1" applyFill="1" applyBorder="1" applyAlignment="1">
      <alignment/>
    </xf>
    <xf numFmtId="1" fontId="1" fillId="28" borderId="32" xfId="0" applyNumberFormat="1" applyFont="1" applyFill="1" applyBorder="1" applyAlignment="1">
      <alignment horizontal="center"/>
    </xf>
    <xf numFmtId="0" fontId="32" fillId="28" borderId="27" xfId="0" applyFont="1" applyFill="1" applyBorder="1" applyAlignment="1">
      <alignment/>
    </xf>
    <xf numFmtId="0" fontId="1" fillId="28" borderId="24" xfId="0" applyFont="1" applyFill="1" applyBorder="1" applyAlignment="1">
      <alignment/>
    </xf>
    <xf numFmtId="0" fontId="1" fillId="0" borderId="24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8" xfId="0" applyFont="1" applyBorder="1" applyAlignment="1">
      <alignment/>
    </xf>
    <xf numFmtId="49" fontId="32" fillId="0" borderId="23" xfId="0" applyNumberFormat="1" applyFont="1" applyBorder="1" applyAlignment="1">
      <alignment horizontal="center" wrapText="1"/>
    </xf>
    <xf numFmtId="0" fontId="27" fillId="29" borderId="1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21" fillId="0" borderId="19" xfId="0" applyNumberFormat="1" applyFont="1" applyBorder="1" applyAlignment="1">
      <alignment horizontal="left" wrapText="1"/>
    </xf>
    <xf numFmtId="49" fontId="21" fillId="0" borderId="20" xfId="0" applyNumberFormat="1" applyFont="1" applyBorder="1" applyAlignment="1">
      <alignment horizontal="left" wrapText="1"/>
    </xf>
    <xf numFmtId="49" fontId="21" fillId="0" borderId="11" xfId="0" applyNumberFormat="1" applyFont="1" applyBorder="1" applyAlignment="1">
      <alignment horizontal="left" wrapText="1"/>
    </xf>
    <xf numFmtId="0" fontId="1" fillId="28" borderId="0" xfId="0" applyFont="1" applyFill="1" applyAlignment="1">
      <alignment/>
    </xf>
    <xf numFmtId="0" fontId="27" fillId="26" borderId="24" xfId="0" applyFont="1" applyFill="1" applyBorder="1" applyAlignment="1">
      <alignment/>
    </xf>
    <xf numFmtId="0" fontId="1" fillId="26" borderId="17" xfId="0" applyFont="1" applyFill="1" applyBorder="1" applyAlignment="1">
      <alignment/>
    </xf>
    <xf numFmtId="0" fontId="23" fillId="26" borderId="10" xfId="0" applyFont="1" applyFill="1" applyBorder="1" applyAlignment="1">
      <alignment/>
    </xf>
    <xf numFmtId="0" fontId="23" fillId="26" borderId="13" xfId="0" applyFont="1" applyFill="1" applyBorder="1" applyAlignment="1">
      <alignment/>
    </xf>
    <xf numFmtId="0" fontId="21" fillId="26" borderId="12" xfId="0" applyFont="1" applyFill="1" applyBorder="1" applyAlignment="1">
      <alignment/>
    </xf>
    <xf numFmtId="0" fontId="1" fillId="26" borderId="11" xfId="0" applyFont="1" applyFill="1" applyBorder="1" applyAlignment="1">
      <alignment/>
    </xf>
    <xf numFmtId="0" fontId="0" fillId="26" borderId="13" xfId="0" applyFill="1" applyBorder="1" applyAlignment="1">
      <alignment/>
    </xf>
    <xf numFmtId="0" fontId="1" fillId="26" borderId="12" xfId="0" applyFont="1" applyFill="1" applyBorder="1" applyAlignment="1">
      <alignment/>
    </xf>
    <xf numFmtId="10" fontId="1" fillId="26" borderId="12" xfId="0" applyNumberFormat="1" applyFont="1" applyFill="1" applyBorder="1" applyAlignment="1">
      <alignment horizontal="left"/>
    </xf>
    <xf numFmtId="0" fontId="0" fillId="26" borderId="12" xfId="0" applyFill="1" applyBorder="1" applyAlignment="1">
      <alignment horizontal="left"/>
    </xf>
    <xf numFmtId="0" fontId="27" fillId="26" borderId="12" xfId="0" applyFont="1" applyFill="1" applyBorder="1" applyAlignment="1">
      <alignment/>
    </xf>
    <xf numFmtId="1" fontId="1" fillId="26" borderId="11" xfId="0" applyNumberFormat="1" applyFont="1" applyFill="1" applyBorder="1" applyAlignment="1">
      <alignment horizontal="center"/>
    </xf>
    <xf numFmtId="0" fontId="1" fillId="26" borderId="24" xfId="0" applyFont="1" applyFill="1" applyBorder="1" applyAlignment="1">
      <alignment/>
    </xf>
    <xf numFmtId="0" fontId="1" fillId="26" borderId="14" xfId="0" applyFont="1" applyFill="1" applyBorder="1" applyAlignment="1">
      <alignment/>
    </xf>
    <xf numFmtId="0" fontId="0" fillId="26" borderId="13" xfId="0" applyFont="1" applyFill="1" applyBorder="1" applyAlignment="1">
      <alignment/>
    </xf>
    <xf numFmtId="0" fontId="0" fillId="26" borderId="12" xfId="0" applyFont="1" applyFill="1" applyBorder="1" applyAlignment="1">
      <alignment horizontal="left"/>
    </xf>
    <xf numFmtId="0" fontId="32" fillId="26" borderId="12" xfId="0" applyFont="1" applyFill="1" applyBorder="1" applyAlignment="1">
      <alignment/>
    </xf>
    <xf numFmtId="0" fontId="1" fillId="26" borderId="0" xfId="0" applyFont="1" applyFill="1" applyAlignment="1">
      <alignment/>
    </xf>
    <xf numFmtId="0" fontId="34" fillId="0" borderId="0" xfId="0" applyFont="1" applyAlignment="1">
      <alignment horizontal="right" vertical="top" wrapText="1"/>
    </xf>
    <xf numFmtId="0" fontId="1" fillId="0" borderId="35" xfId="0" applyFont="1" applyBorder="1" applyAlignment="1">
      <alignment wrapText="1"/>
    </xf>
    <xf numFmtId="0" fontId="0" fillId="0" borderId="36" xfId="0" applyBorder="1" applyAlignment="1">
      <alignment wrapText="1"/>
    </xf>
    <xf numFmtId="49" fontId="28" fillId="0" borderId="19" xfId="0" applyNumberFormat="1" applyFont="1" applyBorder="1" applyAlignment="1">
      <alignment horizontal="left" wrapText="1"/>
    </xf>
    <xf numFmtId="0" fontId="29" fillId="0" borderId="20" xfId="0" applyFont="1" applyBorder="1" applyAlignment="1">
      <alignment horizontal="left" wrapText="1"/>
    </xf>
    <xf numFmtId="0" fontId="1" fillId="0" borderId="12" xfId="0" applyFont="1" applyBorder="1" applyAlignment="1">
      <alignment wrapText="1"/>
    </xf>
    <xf numFmtId="0" fontId="0" fillId="0" borderId="37" xfId="0" applyBorder="1" applyAlignment="1">
      <alignment wrapText="1"/>
    </xf>
    <xf numFmtId="10" fontId="1" fillId="28" borderId="17" xfId="0" applyNumberFormat="1" applyFont="1" applyFill="1" applyBorder="1" applyAlignment="1">
      <alignment/>
    </xf>
    <xf numFmtId="0" fontId="0" fillId="28" borderId="17" xfId="0" applyFill="1" applyBorder="1" applyAlignment="1">
      <alignment/>
    </xf>
    <xf numFmtId="49" fontId="22" fillId="0" borderId="38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10" fontId="1" fillId="0" borderId="12" xfId="0" applyNumberFormat="1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0" fontId="1" fillId="28" borderId="17" xfId="0" applyNumberFormat="1" applyFont="1" applyFill="1" applyBorder="1" applyAlignment="1">
      <alignment horizontal="left"/>
    </xf>
    <xf numFmtId="0" fontId="0" fillId="28" borderId="17" xfId="0" applyFill="1" applyBorder="1" applyAlignment="1">
      <alignment horizontal="left"/>
    </xf>
    <xf numFmtId="0" fontId="0" fillId="28" borderId="18" xfId="0" applyFill="1" applyBorder="1" applyAlignment="1">
      <alignment horizontal="left"/>
    </xf>
    <xf numFmtId="10" fontId="1" fillId="0" borderId="14" xfId="0" applyNumberFormat="1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1" fillId="28" borderId="33" xfId="0" applyFont="1" applyFill="1" applyBorder="1" applyAlignment="1">
      <alignment horizontal="left"/>
    </xf>
    <xf numFmtId="0" fontId="0" fillId="28" borderId="34" xfId="0" applyFill="1" applyBorder="1" applyAlignment="1">
      <alignment horizontal="left"/>
    </xf>
    <xf numFmtId="0" fontId="27" fillId="28" borderId="27" xfId="0" applyFont="1" applyFill="1" applyBorder="1" applyAlignment="1">
      <alignment/>
    </xf>
    <xf numFmtId="0" fontId="31" fillId="28" borderId="27" xfId="0" applyFont="1" applyFill="1" applyBorder="1" applyAlignment="1">
      <alignment/>
    </xf>
    <xf numFmtId="9" fontId="27" fillId="26" borderId="10" xfId="0" applyNumberFormat="1" applyFont="1" applyFill="1" applyBorder="1" applyAlignment="1">
      <alignment/>
    </xf>
    <xf numFmtId="0" fontId="31" fillId="26" borderId="13" xfId="0" applyFont="1" applyFill="1" applyBorder="1" applyAlignment="1">
      <alignment/>
    </xf>
    <xf numFmtId="0" fontId="1" fillId="28" borderId="27" xfId="0" applyFont="1" applyFill="1" applyBorder="1" applyAlignment="1">
      <alignment horizontal="left"/>
    </xf>
    <xf numFmtId="0" fontId="0" fillId="0" borderId="27" xfId="0" applyBorder="1" applyAlignment="1">
      <alignment/>
    </xf>
    <xf numFmtId="9" fontId="1" fillId="28" borderId="33" xfId="0" applyNumberFormat="1" applyFont="1" applyFill="1" applyBorder="1" applyAlignment="1">
      <alignment horizontal="left"/>
    </xf>
    <xf numFmtId="0" fontId="0" fillId="0" borderId="34" xfId="0" applyBorder="1" applyAlignment="1">
      <alignment horizontal="left"/>
    </xf>
    <xf numFmtId="0" fontId="23" fillId="0" borderId="14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7" fillId="0" borderId="35" xfId="0" applyFont="1" applyBorder="1" applyAlignment="1">
      <alignment wrapText="1"/>
    </xf>
    <xf numFmtId="0" fontId="0" fillId="0" borderId="36" xfId="0" applyBorder="1" applyAlignment="1">
      <alignment/>
    </xf>
    <xf numFmtId="10" fontId="1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27" fillId="28" borderId="33" xfId="0" applyFont="1" applyFill="1" applyBorder="1" applyAlignment="1">
      <alignment/>
    </xf>
    <xf numFmtId="0" fontId="0" fillId="28" borderId="27" xfId="0" applyFill="1" applyBorder="1" applyAlignment="1">
      <alignment/>
    </xf>
    <xf numFmtId="0" fontId="0" fillId="28" borderId="34" xfId="0" applyFill="1" applyBorder="1" applyAlignment="1">
      <alignment/>
    </xf>
    <xf numFmtId="0" fontId="27" fillId="26" borderId="10" xfId="0" applyFont="1" applyFill="1" applyBorder="1" applyAlignment="1">
      <alignment/>
    </xf>
    <xf numFmtId="0" fontId="0" fillId="26" borderId="12" xfId="0" applyFill="1" applyBorder="1" applyAlignment="1">
      <alignment/>
    </xf>
    <xf numFmtId="0" fontId="0" fillId="26" borderId="13" xfId="0" applyFill="1" applyBorder="1" applyAlignment="1">
      <alignment/>
    </xf>
    <xf numFmtId="0" fontId="0" fillId="0" borderId="34" xfId="0" applyBorder="1" applyAlignment="1">
      <alignment/>
    </xf>
    <xf numFmtId="0" fontId="31" fillId="26" borderId="12" xfId="0" applyFont="1" applyFill="1" applyBorder="1" applyAlignment="1">
      <alignment/>
    </xf>
    <xf numFmtId="0" fontId="24" fillId="0" borderId="1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40" xfId="0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9" fontId="1" fillId="26" borderId="10" xfId="0" applyNumberFormat="1" applyFont="1" applyFill="1" applyBorder="1" applyAlignment="1">
      <alignment/>
    </xf>
    <xf numFmtId="0" fontId="1" fillId="26" borderId="12" xfId="0" applyFont="1" applyFill="1" applyBorder="1" applyAlignment="1">
      <alignment horizontal="left"/>
    </xf>
    <xf numFmtId="0" fontId="0" fillId="26" borderId="12" xfId="0" applyFill="1" applyBorder="1" applyAlignment="1">
      <alignment horizontal="left"/>
    </xf>
    <xf numFmtId="0" fontId="1" fillId="26" borderId="10" xfId="0" applyFont="1" applyFill="1" applyBorder="1" applyAlignment="1">
      <alignment/>
    </xf>
    <xf numFmtId="9" fontId="1" fillId="28" borderId="27" xfId="0" applyNumberFormat="1" applyFont="1" applyFill="1" applyBorder="1" applyAlignment="1">
      <alignment/>
    </xf>
    <xf numFmtId="0" fontId="0" fillId="26" borderId="13" xfId="0" applyFont="1" applyFill="1" applyBorder="1" applyAlignment="1">
      <alignment/>
    </xf>
    <xf numFmtId="0" fontId="32" fillId="26" borderId="10" xfId="0" applyFont="1" applyFill="1" applyBorder="1" applyAlignment="1">
      <alignment/>
    </xf>
    <xf numFmtId="0" fontId="33" fillId="26" borderId="12" xfId="0" applyFont="1" applyFill="1" applyBorder="1" applyAlignment="1">
      <alignment/>
    </xf>
    <xf numFmtId="9" fontId="27" fillId="28" borderId="33" xfId="0" applyNumberFormat="1" applyFont="1" applyFill="1" applyBorder="1" applyAlignment="1">
      <alignment/>
    </xf>
    <xf numFmtId="0" fontId="31" fillId="28" borderId="34" xfId="0" applyFont="1" applyFill="1" applyBorder="1" applyAlignment="1">
      <alignment/>
    </xf>
    <xf numFmtId="9" fontId="32" fillId="26" borderId="10" xfId="0" applyNumberFormat="1" applyFont="1" applyFill="1" applyBorder="1" applyAlignment="1">
      <alignment/>
    </xf>
    <xf numFmtId="0" fontId="33" fillId="26" borderId="1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49" fontId="28" fillId="0" borderId="41" xfId="0" applyNumberFormat="1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26" borderId="12" xfId="0" applyFont="1" applyFill="1" applyBorder="1" applyAlignment="1">
      <alignment horizontal="left"/>
    </xf>
    <xf numFmtId="9" fontId="32" fillId="28" borderId="33" xfId="0" applyNumberFormat="1" applyFont="1" applyFill="1" applyBorder="1" applyAlignment="1">
      <alignment/>
    </xf>
    <xf numFmtId="0" fontId="33" fillId="28" borderId="34" xfId="0" applyFont="1" applyFill="1" applyBorder="1" applyAlignment="1">
      <alignment/>
    </xf>
    <xf numFmtId="0" fontId="0" fillId="0" borderId="42" xfId="0" applyFont="1" applyBorder="1" applyAlignment="1">
      <alignment horizontal="center" vertical="center" wrapText="1"/>
    </xf>
    <xf numFmtId="0" fontId="32" fillId="28" borderId="33" xfId="0" applyFont="1" applyFill="1" applyBorder="1" applyAlignment="1">
      <alignment/>
    </xf>
    <xf numFmtId="0" fontId="33" fillId="0" borderId="27" xfId="0" applyFont="1" applyBorder="1" applyAlignment="1">
      <alignment/>
    </xf>
    <xf numFmtId="0" fontId="33" fillId="0" borderId="34" xfId="0" applyFont="1" applyBorder="1" applyAlignment="1">
      <alignment/>
    </xf>
    <xf numFmtId="0" fontId="0" fillId="28" borderId="34" xfId="0" applyFont="1" applyFill="1" applyBorder="1" applyAlignment="1">
      <alignment horizontal="left"/>
    </xf>
    <xf numFmtId="0" fontId="0" fillId="28" borderId="34" xfId="0" applyFont="1" applyFill="1" applyBorder="1" applyAlignment="1">
      <alignment/>
    </xf>
    <xf numFmtId="0" fontId="33" fillId="28" borderId="27" xfId="0" applyFont="1" applyFill="1" applyBorder="1" applyAlignment="1">
      <alignment/>
    </xf>
    <xf numFmtId="0" fontId="32" fillId="28" borderId="27" xfId="0" applyFont="1" applyFill="1" applyBorder="1" applyAlignment="1">
      <alignment/>
    </xf>
    <xf numFmtId="0" fontId="0" fillId="0" borderId="27" xfId="0" applyFont="1" applyBorder="1" applyAlignment="1">
      <alignment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30" borderId="11" xfId="0" applyFont="1" applyFill="1" applyBorder="1" applyAlignment="1">
      <alignment horizontal="center" vertic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3 2 3" xfId="56"/>
    <cellStyle name="Обычный 3 3" xfId="57"/>
    <cellStyle name="Обычный 4" xfId="58"/>
    <cellStyle name="Обычный 5" xfId="59"/>
    <cellStyle name="Обычный 5 2" xfId="60"/>
    <cellStyle name="Обычный 5 2 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4"/>
  <sheetViews>
    <sheetView tabSelected="1" view="pageLayout" zoomScaleSheetLayoutView="110" workbookViewId="0" topLeftCell="A7">
      <selection activeCell="O1" sqref="O1"/>
    </sheetView>
  </sheetViews>
  <sheetFormatPr defaultColWidth="9.125" defaultRowHeight="12.75" customHeight="1"/>
  <cols>
    <col min="1" max="1" width="6.00390625" style="1" customWidth="1"/>
    <col min="2" max="2" width="13.875" style="1" customWidth="1"/>
    <col min="3" max="3" width="6.625" style="1" customWidth="1"/>
    <col min="4" max="40" width="3.375" style="1" customWidth="1"/>
    <col min="41" max="41" width="5.625" style="1" customWidth="1"/>
    <col min="42" max="43" width="4.50390625" style="1" customWidth="1"/>
    <col min="44" max="16384" width="9.125" style="1" customWidth="1"/>
  </cols>
  <sheetData>
    <row r="1" spans="27:43" s="2" customFormat="1" ht="37.5" customHeight="1">
      <c r="AA1" s="104" t="s">
        <v>113</v>
      </c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</row>
    <row r="2" s="3" customFormat="1" ht="9.75" customHeight="1"/>
    <row r="3" spans="1:43" s="3" customFormat="1" ht="15.75">
      <c r="A3" s="158" t="s">
        <v>42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</row>
    <row r="4" spans="21:29" s="3" customFormat="1" ht="13.5" customHeight="1">
      <c r="U4" s="5" t="s">
        <v>44</v>
      </c>
      <c r="V4" s="113" t="s">
        <v>87</v>
      </c>
      <c r="W4" s="113"/>
      <c r="X4" s="113"/>
      <c r="Y4" s="4" t="s">
        <v>43</v>
      </c>
      <c r="Z4" s="4"/>
      <c r="AA4" s="4"/>
      <c r="AB4" s="4"/>
      <c r="AC4" s="4"/>
    </row>
    <row r="5" s="3" customFormat="1" ht="15" customHeight="1"/>
    <row r="6" spans="1:43" s="6" customFormat="1" ht="21.75" customHeight="1">
      <c r="A6" s="116" t="s">
        <v>47</v>
      </c>
      <c r="B6" s="17"/>
      <c r="C6" s="116" t="s">
        <v>96</v>
      </c>
      <c r="D6" s="114" t="s">
        <v>41</v>
      </c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39" t="s">
        <v>49</v>
      </c>
      <c r="AP6" s="154" t="s">
        <v>48</v>
      </c>
      <c r="AQ6" s="155"/>
    </row>
    <row r="7" spans="1:43" s="6" customFormat="1" ht="30.75" customHeight="1">
      <c r="A7" s="161"/>
      <c r="B7" s="18"/>
      <c r="C7" s="117"/>
      <c r="D7" s="114" t="s">
        <v>3</v>
      </c>
      <c r="E7" s="115"/>
      <c r="F7" s="115"/>
      <c r="G7" s="115"/>
      <c r="H7" s="115"/>
      <c r="I7" s="115"/>
      <c r="J7" s="115"/>
      <c r="K7" s="115"/>
      <c r="L7" s="115"/>
      <c r="M7" s="115"/>
      <c r="N7" s="114" t="s">
        <v>45</v>
      </c>
      <c r="O7" s="115"/>
      <c r="P7" s="115"/>
      <c r="Q7" s="115"/>
      <c r="R7" s="115"/>
      <c r="S7" s="115"/>
      <c r="T7" s="115"/>
      <c r="U7" s="115"/>
      <c r="V7" s="115"/>
      <c r="W7" s="115"/>
      <c r="X7" s="114" t="s">
        <v>46</v>
      </c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40"/>
      <c r="AP7" s="140"/>
      <c r="AQ7" s="156"/>
    </row>
    <row r="8" spans="1:43" s="6" customFormat="1" ht="126" customHeight="1">
      <c r="A8" s="161"/>
      <c r="B8" s="18" t="s">
        <v>89</v>
      </c>
      <c r="C8" s="117"/>
      <c r="D8" s="42" t="s">
        <v>4</v>
      </c>
      <c r="E8" s="42" t="s">
        <v>5</v>
      </c>
      <c r="F8" s="42" t="s">
        <v>6</v>
      </c>
      <c r="G8" s="42" t="s">
        <v>7</v>
      </c>
      <c r="H8" s="42" t="s">
        <v>8</v>
      </c>
      <c r="I8" s="43" t="s">
        <v>9</v>
      </c>
      <c r="J8" s="43" t="s">
        <v>10</v>
      </c>
      <c r="K8" s="43" t="s">
        <v>11</v>
      </c>
      <c r="L8" s="43" t="s">
        <v>12</v>
      </c>
      <c r="M8" s="43" t="s">
        <v>13</v>
      </c>
      <c r="N8" s="42" t="s">
        <v>14</v>
      </c>
      <c r="O8" s="42" t="s">
        <v>15</v>
      </c>
      <c r="P8" s="42" t="s">
        <v>16</v>
      </c>
      <c r="Q8" s="42" t="s">
        <v>17</v>
      </c>
      <c r="R8" s="42" t="s">
        <v>18</v>
      </c>
      <c r="S8" s="43" t="s">
        <v>19</v>
      </c>
      <c r="T8" s="43" t="s">
        <v>20</v>
      </c>
      <c r="U8" s="43" t="s">
        <v>21</v>
      </c>
      <c r="V8" s="43" t="s">
        <v>22</v>
      </c>
      <c r="W8" s="43" t="s">
        <v>23</v>
      </c>
      <c r="X8" s="42" t="s">
        <v>24</v>
      </c>
      <c r="Y8" s="42" t="s">
        <v>25</v>
      </c>
      <c r="Z8" s="42" t="s">
        <v>26</v>
      </c>
      <c r="AA8" s="42" t="s">
        <v>27</v>
      </c>
      <c r="AB8" s="42" t="s">
        <v>28</v>
      </c>
      <c r="AC8" s="42" t="s">
        <v>29</v>
      </c>
      <c r="AD8" s="42" t="s">
        <v>30</v>
      </c>
      <c r="AE8" s="42" t="s">
        <v>31</v>
      </c>
      <c r="AF8" s="43" t="s">
        <v>32</v>
      </c>
      <c r="AG8" s="43" t="s">
        <v>33</v>
      </c>
      <c r="AH8" s="43" t="s">
        <v>34</v>
      </c>
      <c r="AI8" s="43" t="s">
        <v>35</v>
      </c>
      <c r="AJ8" s="43" t="s">
        <v>36</v>
      </c>
      <c r="AK8" s="43" t="s">
        <v>37</v>
      </c>
      <c r="AL8" s="43" t="s">
        <v>38</v>
      </c>
      <c r="AM8" s="43" t="s">
        <v>39</v>
      </c>
      <c r="AN8" s="43" t="s">
        <v>40</v>
      </c>
      <c r="AO8" s="140"/>
      <c r="AP8" s="141"/>
      <c r="AQ8" s="157"/>
    </row>
    <row r="9" spans="1:43" s="6" customFormat="1" ht="16.5" customHeight="1">
      <c r="A9" s="162"/>
      <c r="B9" s="19"/>
      <c r="C9" s="118"/>
      <c r="D9" s="159" t="s">
        <v>0</v>
      </c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41"/>
      <c r="AP9" s="7" t="s">
        <v>1</v>
      </c>
      <c r="AQ9" s="8" t="s">
        <v>2</v>
      </c>
    </row>
    <row r="10" spans="1:43" s="6" customFormat="1" ht="16.5" customHeight="1">
      <c r="A10" s="24">
        <v>0</v>
      </c>
      <c r="B10" s="24">
        <v>0</v>
      </c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>
        <v>10</v>
      </c>
      <c r="M10" s="7">
        <v>11</v>
      </c>
      <c r="N10" s="7">
        <v>12</v>
      </c>
      <c r="O10" s="7">
        <v>13</v>
      </c>
      <c r="P10" s="7">
        <v>14</v>
      </c>
      <c r="Q10" s="7">
        <v>15</v>
      </c>
      <c r="R10" s="7">
        <v>16</v>
      </c>
      <c r="S10" s="7">
        <v>17</v>
      </c>
      <c r="T10" s="7">
        <v>18</v>
      </c>
      <c r="U10" s="7">
        <v>19</v>
      </c>
      <c r="V10" s="7">
        <v>20</v>
      </c>
      <c r="W10" s="7">
        <v>21</v>
      </c>
      <c r="X10" s="7">
        <v>22</v>
      </c>
      <c r="Y10" s="7">
        <v>23</v>
      </c>
      <c r="Z10" s="7">
        <v>24</v>
      </c>
      <c r="AA10" s="7">
        <v>25</v>
      </c>
      <c r="AB10" s="7">
        <v>26</v>
      </c>
      <c r="AC10" s="7">
        <v>27</v>
      </c>
      <c r="AD10" s="7">
        <v>28</v>
      </c>
      <c r="AE10" s="7">
        <v>29</v>
      </c>
      <c r="AF10" s="7">
        <v>30</v>
      </c>
      <c r="AG10" s="7">
        <v>31</v>
      </c>
      <c r="AH10" s="7">
        <v>32</v>
      </c>
      <c r="AI10" s="7">
        <v>33</v>
      </c>
      <c r="AJ10" s="7">
        <v>34</v>
      </c>
      <c r="AK10" s="7">
        <v>35</v>
      </c>
      <c r="AL10" s="7">
        <v>36</v>
      </c>
      <c r="AM10" s="7">
        <v>37</v>
      </c>
      <c r="AN10" s="7">
        <v>41</v>
      </c>
      <c r="AO10" s="7">
        <v>42</v>
      </c>
      <c r="AP10" s="7">
        <v>43</v>
      </c>
      <c r="AQ10" s="8">
        <v>44</v>
      </c>
    </row>
    <row r="11" spans="1:43" s="6" customFormat="1" ht="26.25" customHeight="1">
      <c r="A11" s="25" t="s">
        <v>51</v>
      </c>
      <c r="B11" s="82" t="s">
        <v>69</v>
      </c>
      <c r="C11" s="28" t="s">
        <v>88</v>
      </c>
      <c r="D11" s="35">
        <v>3</v>
      </c>
      <c r="E11" s="35">
        <v>4</v>
      </c>
      <c r="F11" s="35">
        <v>4</v>
      </c>
      <c r="G11" s="35">
        <v>2</v>
      </c>
      <c r="H11" s="35">
        <v>2</v>
      </c>
      <c r="I11" s="35">
        <v>3</v>
      </c>
      <c r="J11" s="35">
        <v>4</v>
      </c>
      <c r="K11" s="35">
        <v>4</v>
      </c>
      <c r="L11" s="35">
        <v>4</v>
      </c>
      <c r="M11" s="35">
        <v>2</v>
      </c>
      <c r="N11" s="35">
        <v>3</v>
      </c>
      <c r="O11" s="35">
        <v>2</v>
      </c>
      <c r="P11" s="35">
        <v>4</v>
      </c>
      <c r="Q11" s="35">
        <v>3</v>
      </c>
      <c r="R11" s="35">
        <v>3</v>
      </c>
      <c r="S11" s="35">
        <v>2</v>
      </c>
      <c r="T11" s="35">
        <v>3</v>
      </c>
      <c r="U11" s="35">
        <v>2</v>
      </c>
      <c r="V11" s="35">
        <v>2</v>
      </c>
      <c r="W11" s="35">
        <v>4</v>
      </c>
      <c r="X11" s="35">
        <v>4</v>
      </c>
      <c r="Y11" s="35">
        <v>4</v>
      </c>
      <c r="Z11" s="35">
        <v>5</v>
      </c>
      <c r="AA11" s="35">
        <v>3</v>
      </c>
      <c r="AB11" s="35">
        <v>3</v>
      </c>
      <c r="AC11" s="35">
        <v>3</v>
      </c>
      <c r="AD11" s="35">
        <v>2</v>
      </c>
      <c r="AE11" s="35">
        <v>4</v>
      </c>
      <c r="AF11" s="35">
        <v>4</v>
      </c>
      <c r="AG11" s="35">
        <v>4</v>
      </c>
      <c r="AH11" s="35">
        <v>4</v>
      </c>
      <c r="AI11" s="35">
        <v>4</v>
      </c>
      <c r="AJ11" s="35">
        <v>2</v>
      </c>
      <c r="AK11" s="35">
        <v>2</v>
      </c>
      <c r="AL11" s="35">
        <v>4</v>
      </c>
      <c r="AM11" s="35">
        <v>4</v>
      </c>
      <c r="AN11" s="35">
        <v>2</v>
      </c>
      <c r="AO11" s="39">
        <f>SUM(D11:AN11)</f>
        <v>118</v>
      </c>
      <c r="AP11" s="35">
        <v>1</v>
      </c>
      <c r="AQ11" s="38">
        <v>1</v>
      </c>
    </row>
    <row r="12" spans="1:43" s="6" customFormat="1" ht="26.25" customHeight="1">
      <c r="A12" s="26"/>
      <c r="B12" s="83"/>
      <c r="C12" s="27" t="s">
        <v>50</v>
      </c>
      <c r="D12" s="13">
        <v>1</v>
      </c>
      <c r="E12" s="13">
        <v>4</v>
      </c>
      <c r="F12" s="13">
        <v>4</v>
      </c>
      <c r="G12" s="13">
        <v>2</v>
      </c>
      <c r="H12" s="13">
        <v>2</v>
      </c>
      <c r="I12" s="13">
        <v>3</v>
      </c>
      <c r="J12" s="13">
        <v>4</v>
      </c>
      <c r="K12" s="13">
        <v>4</v>
      </c>
      <c r="L12" s="13">
        <v>4</v>
      </c>
      <c r="M12" s="13">
        <v>2</v>
      </c>
      <c r="N12" s="13">
        <v>3</v>
      </c>
      <c r="O12" s="13">
        <v>2</v>
      </c>
      <c r="P12" s="13">
        <v>4</v>
      </c>
      <c r="Q12" s="13">
        <v>2</v>
      </c>
      <c r="R12" s="13">
        <v>1</v>
      </c>
      <c r="S12" s="13">
        <v>2</v>
      </c>
      <c r="T12" s="13">
        <v>3</v>
      </c>
      <c r="U12" s="13">
        <v>0</v>
      </c>
      <c r="V12" s="13">
        <v>2</v>
      </c>
      <c r="W12" s="13">
        <v>4</v>
      </c>
      <c r="X12" s="13">
        <v>3</v>
      </c>
      <c r="Y12" s="13">
        <v>0</v>
      </c>
      <c r="Z12" s="13">
        <v>5</v>
      </c>
      <c r="AA12" s="13">
        <v>3</v>
      </c>
      <c r="AB12" s="13">
        <v>3</v>
      </c>
      <c r="AC12" s="13">
        <v>3</v>
      </c>
      <c r="AD12" s="13">
        <v>2</v>
      </c>
      <c r="AE12" s="13">
        <v>4</v>
      </c>
      <c r="AF12" s="13">
        <v>4</v>
      </c>
      <c r="AG12" s="13">
        <v>4</v>
      </c>
      <c r="AH12" s="13">
        <v>4</v>
      </c>
      <c r="AI12" s="13">
        <v>4</v>
      </c>
      <c r="AJ12" s="13">
        <v>2</v>
      </c>
      <c r="AK12" s="13">
        <v>2</v>
      </c>
      <c r="AL12" s="13">
        <v>4</v>
      </c>
      <c r="AM12" s="13">
        <v>4</v>
      </c>
      <c r="AN12" s="13">
        <v>2</v>
      </c>
      <c r="AO12" s="15">
        <f>SUM(D12:AN12)</f>
        <v>106</v>
      </c>
      <c r="AP12" s="13">
        <v>1</v>
      </c>
      <c r="AQ12" s="14">
        <v>1</v>
      </c>
    </row>
    <row r="13" spans="1:43" s="6" customFormat="1" ht="43.5" customHeight="1">
      <c r="A13" s="25" t="s">
        <v>90</v>
      </c>
      <c r="B13" s="107" t="s">
        <v>91</v>
      </c>
      <c r="C13" s="28" t="s">
        <v>88</v>
      </c>
      <c r="D13" s="35">
        <v>1</v>
      </c>
      <c r="E13" s="35">
        <v>4</v>
      </c>
      <c r="F13" s="35">
        <v>4</v>
      </c>
      <c r="G13" s="35">
        <v>2</v>
      </c>
      <c r="H13" s="35">
        <v>2</v>
      </c>
      <c r="I13" s="35">
        <v>0</v>
      </c>
      <c r="J13" s="35">
        <v>4</v>
      </c>
      <c r="K13" s="35">
        <v>4</v>
      </c>
      <c r="L13" s="35">
        <v>4</v>
      </c>
      <c r="M13" s="35">
        <v>2</v>
      </c>
      <c r="N13" s="35">
        <v>1</v>
      </c>
      <c r="O13" s="35">
        <v>0</v>
      </c>
      <c r="P13" s="35">
        <v>1</v>
      </c>
      <c r="Q13" s="35">
        <v>1</v>
      </c>
      <c r="R13" s="35">
        <v>1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1</v>
      </c>
      <c r="Y13" s="35">
        <v>4</v>
      </c>
      <c r="Z13" s="35">
        <v>0</v>
      </c>
      <c r="AA13" s="35">
        <v>1</v>
      </c>
      <c r="AB13" s="35">
        <v>1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78">
        <f>SUM(D13:AN13)</f>
        <v>38</v>
      </c>
      <c r="AP13" s="35">
        <v>0</v>
      </c>
      <c r="AQ13" s="38">
        <v>0</v>
      </c>
    </row>
    <row r="14" spans="1:43" s="6" customFormat="1" ht="8.25" customHeight="1" hidden="1">
      <c r="A14" s="26"/>
      <c r="B14" s="108"/>
      <c r="C14" s="27" t="s">
        <v>50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5">
        <f>SUM(D14:AN14)</f>
        <v>0</v>
      </c>
      <c r="AP14" s="13"/>
      <c r="AQ14" s="14"/>
    </row>
    <row r="15" spans="1:43" s="6" customFormat="1" ht="21" customHeight="1">
      <c r="A15" s="25" t="s">
        <v>62</v>
      </c>
      <c r="B15" s="82" t="s">
        <v>70</v>
      </c>
      <c r="C15" s="28" t="s">
        <v>88</v>
      </c>
      <c r="D15" s="35">
        <v>3</v>
      </c>
      <c r="E15" s="35">
        <v>4</v>
      </c>
      <c r="F15" s="35">
        <v>4</v>
      </c>
      <c r="G15" s="35">
        <v>2</v>
      </c>
      <c r="H15" s="35">
        <v>2</v>
      </c>
      <c r="I15" s="35">
        <v>3</v>
      </c>
      <c r="J15" s="35">
        <v>4</v>
      </c>
      <c r="K15" s="35">
        <v>4</v>
      </c>
      <c r="L15" s="35">
        <v>4</v>
      </c>
      <c r="M15" s="35">
        <v>2</v>
      </c>
      <c r="N15" s="35">
        <v>3</v>
      </c>
      <c r="O15" s="35">
        <v>2</v>
      </c>
      <c r="P15" s="35">
        <v>4</v>
      </c>
      <c r="Q15" s="35">
        <v>3</v>
      </c>
      <c r="R15" s="35">
        <v>3</v>
      </c>
      <c r="S15" s="35">
        <v>2</v>
      </c>
      <c r="T15" s="35">
        <v>3</v>
      </c>
      <c r="U15" s="35">
        <v>2</v>
      </c>
      <c r="V15" s="35">
        <v>2</v>
      </c>
      <c r="W15" s="35">
        <v>4</v>
      </c>
      <c r="X15" s="35">
        <v>6</v>
      </c>
      <c r="Y15" s="35">
        <v>4</v>
      </c>
      <c r="Z15" s="35">
        <v>0</v>
      </c>
      <c r="AA15" s="35">
        <v>3</v>
      </c>
      <c r="AB15" s="35">
        <v>3</v>
      </c>
      <c r="AC15" s="35">
        <v>0</v>
      </c>
      <c r="AD15" s="35">
        <v>1</v>
      </c>
      <c r="AE15" s="35">
        <v>2</v>
      </c>
      <c r="AF15" s="35">
        <v>4</v>
      </c>
      <c r="AG15" s="35">
        <v>4</v>
      </c>
      <c r="AH15" s="35">
        <v>4</v>
      </c>
      <c r="AI15" s="35">
        <v>4</v>
      </c>
      <c r="AJ15" s="35">
        <v>2</v>
      </c>
      <c r="AK15" s="35">
        <v>0</v>
      </c>
      <c r="AL15" s="35">
        <v>4</v>
      </c>
      <c r="AM15" s="35">
        <v>2</v>
      </c>
      <c r="AN15" s="35">
        <v>2</v>
      </c>
      <c r="AO15" s="37">
        <f aca="true" t="shared" si="0" ref="AO15:AO20">SUM(D15:AN15)</f>
        <v>105</v>
      </c>
      <c r="AP15" s="35">
        <v>2</v>
      </c>
      <c r="AQ15" s="38">
        <v>2</v>
      </c>
    </row>
    <row r="16" spans="1:43" s="6" customFormat="1" ht="21" customHeight="1">
      <c r="A16" s="26"/>
      <c r="B16" s="83"/>
      <c r="C16" s="27" t="s">
        <v>50</v>
      </c>
      <c r="D16" s="13">
        <v>1</v>
      </c>
      <c r="E16" s="13">
        <v>4</v>
      </c>
      <c r="F16" s="13">
        <v>4</v>
      </c>
      <c r="G16" s="13">
        <v>2</v>
      </c>
      <c r="H16" s="13">
        <v>2</v>
      </c>
      <c r="I16" s="13">
        <v>3</v>
      </c>
      <c r="J16" s="13">
        <v>4</v>
      </c>
      <c r="K16" s="13">
        <v>4</v>
      </c>
      <c r="L16" s="13">
        <v>4</v>
      </c>
      <c r="M16" s="13">
        <v>2</v>
      </c>
      <c r="N16" s="13">
        <v>2</v>
      </c>
      <c r="O16" s="13">
        <v>1</v>
      </c>
      <c r="P16" s="13">
        <v>1</v>
      </c>
      <c r="Q16" s="13">
        <v>2</v>
      </c>
      <c r="R16" s="13">
        <v>1</v>
      </c>
      <c r="S16" s="13">
        <v>2</v>
      </c>
      <c r="T16" s="13">
        <v>2</v>
      </c>
      <c r="U16" s="13">
        <v>0</v>
      </c>
      <c r="V16" s="13">
        <v>2</v>
      </c>
      <c r="W16" s="13">
        <v>4</v>
      </c>
      <c r="X16" s="13">
        <v>4</v>
      </c>
      <c r="Y16" s="13">
        <v>4</v>
      </c>
      <c r="Z16" s="13">
        <v>0</v>
      </c>
      <c r="AA16" s="13">
        <v>3</v>
      </c>
      <c r="AB16" s="13">
        <v>3</v>
      </c>
      <c r="AC16" s="13">
        <v>0</v>
      </c>
      <c r="AD16" s="13">
        <v>0</v>
      </c>
      <c r="AE16" s="13">
        <v>4</v>
      </c>
      <c r="AF16" s="13">
        <v>4</v>
      </c>
      <c r="AG16" s="13">
        <v>4</v>
      </c>
      <c r="AH16" s="13">
        <v>4</v>
      </c>
      <c r="AI16" s="13">
        <v>4</v>
      </c>
      <c r="AJ16" s="13">
        <v>2</v>
      </c>
      <c r="AK16" s="13">
        <v>2</v>
      </c>
      <c r="AL16" s="13">
        <v>4</v>
      </c>
      <c r="AM16" s="13">
        <v>4</v>
      </c>
      <c r="AN16" s="13">
        <v>2</v>
      </c>
      <c r="AO16" s="15">
        <f t="shared" si="0"/>
        <v>95</v>
      </c>
      <c r="AP16" s="13">
        <v>2</v>
      </c>
      <c r="AQ16" s="14">
        <v>2</v>
      </c>
    </row>
    <row r="17" spans="1:43" s="6" customFormat="1" ht="21" customHeight="1">
      <c r="A17" s="25" t="s">
        <v>52</v>
      </c>
      <c r="B17" s="82" t="s">
        <v>71</v>
      </c>
      <c r="C17" s="28" t="s">
        <v>88</v>
      </c>
      <c r="D17" s="35">
        <v>3</v>
      </c>
      <c r="E17" s="35">
        <v>4</v>
      </c>
      <c r="F17" s="35">
        <v>4</v>
      </c>
      <c r="G17" s="35">
        <v>2</v>
      </c>
      <c r="H17" s="35">
        <v>2</v>
      </c>
      <c r="I17" s="35">
        <v>3</v>
      </c>
      <c r="J17" s="35">
        <v>4</v>
      </c>
      <c r="K17" s="35">
        <v>4</v>
      </c>
      <c r="L17" s="35">
        <v>4</v>
      </c>
      <c r="M17" s="35">
        <v>2</v>
      </c>
      <c r="N17" s="35">
        <v>3</v>
      </c>
      <c r="O17" s="35">
        <v>2</v>
      </c>
      <c r="P17" s="35">
        <v>4</v>
      </c>
      <c r="Q17" s="35">
        <v>3</v>
      </c>
      <c r="R17" s="35">
        <v>3</v>
      </c>
      <c r="S17" s="35">
        <v>2</v>
      </c>
      <c r="T17" s="35">
        <v>3</v>
      </c>
      <c r="U17" s="35">
        <v>0</v>
      </c>
      <c r="V17" s="35">
        <v>2</v>
      </c>
      <c r="W17" s="35">
        <v>4</v>
      </c>
      <c r="X17" s="35">
        <v>1</v>
      </c>
      <c r="Y17" s="35">
        <v>0</v>
      </c>
      <c r="Z17" s="35">
        <v>5</v>
      </c>
      <c r="AA17" s="35">
        <v>3</v>
      </c>
      <c r="AB17" s="35">
        <v>3</v>
      </c>
      <c r="AC17" s="35">
        <v>1</v>
      </c>
      <c r="AD17" s="35">
        <v>1</v>
      </c>
      <c r="AE17" s="35">
        <v>4</v>
      </c>
      <c r="AF17" s="35">
        <v>4</v>
      </c>
      <c r="AG17" s="35">
        <v>4</v>
      </c>
      <c r="AH17" s="35">
        <v>4</v>
      </c>
      <c r="AI17" s="35">
        <v>4</v>
      </c>
      <c r="AJ17" s="35">
        <v>2</v>
      </c>
      <c r="AK17" s="35">
        <v>1</v>
      </c>
      <c r="AL17" s="35">
        <v>4</v>
      </c>
      <c r="AM17" s="35">
        <v>2</v>
      </c>
      <c r="AN17" s="35">
        <v>2</v>
      </c>
      <c r="AO17" s="37">
        <f t="shared" si="0"/>
        <v>103</v>
      </c>
      <c r="AP17" s="35">
        <v>2</v>
      </c>
      <c r="AQ17" s="38">
        <v>2</v>
      </c>
    </row>
    <row r="18" spans="1:43" s="6" customFormat="1" ht="21" customHeight="1">
      <c r="A18" s="26"/>
      <c r="B18" s="83"/>
      <c r="C18" s="27" t="s">
        <v>50</v>
      </c>
      <c r="D18" s="13">
        <v>1</v>
      </c>
      <c r="E18" s="13">
        <v>4</v>
      </c>
      <c r="F18" s="13">
        <v>2</v>
      </c>
      <c r="G18" s="13">
        <v>2</v>
      </c>
      <c r="H18" s="13">
        <v>2</v>
      </c>
      <c r="I18" s="13">
        <v>0</v>
      </c>
      <c r="J18" s="13">
        <v>4</v>
      </c>
      <c r="K18" s="13">
        <v>4</v>
      </c>
      <c r="L18" s="13">
        <v>4</v>
      </c>
      <c r="M18" s="13">
        <v>2</v>
      </c>
      <c r="N18" s="13">
        <v>2</v>
      </c>
      <c r="O18" s="13">
        <v>0</v>
      </c>
      <c r="P18" s="13">
        <v>3</v>
      </c>
      <c r="Q18" s="13">
        <v>3</v>
      </c>
      <c r="R18" s="13">
        <v>3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1</v>
      </c>
      <c r="Y18" s="13">
        <v>0</v>
      </c>
      <c r="Z18" s="13">
        <v>5</v>
      </c>
      <c r="AA18" s="13">
        <v>3</v>
      </c>
      <c r="AB18" s="13">
        <v>3</v>
      </c>
      <c r="AC18" s="13">
        <v>3</v>
      </c>
      <c r="AD18" s="13">
        <v>1</v>
      </c>
      <c r="AE18" s="13">
        <v>2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5">
        <f t="shared" si="0"/>
        <v>54</v>
      </c>
      <c r="AP18" s="13">
        <v>0</v>
      </c>
      <c r="AQ18" s="14">
        <v>0</v>
      </c>
    </row>
    <row r="19" spans="1:43" s="6" customFormat="1" ht="21" customHeight="1">
      <c r="A19" s="25" t="s">
        <v>61</v>
      </c>
      <c r="B19" s="82" t="s">
        <v>72</v>
      </c>
      <c r="C19" s="28" t="s">
        <v>88</v>
      </c>
      <c r="D19" s="35">
        <v>3</v>
      </c>
      <c r="E19" s="35">
        <v>4</v>
      </c>
      <c r="F19" s="35">
        <v>4</v>
      </c>
      <c r="G19" s="35">
        <v>2</v>
      </c>
      <c r="H19" s="35">
        <v>0</v>
      </c>
      <c r="I19" s="35">
        <v>3</v>
      </c>
      <c r="J19" s="35">
        <v>4</v>
      </c>
      <c r="K19" s="35">
        <v>4</v>
      </c>
      <c r="L19" s="35">
        <v>4</v>
      </c>
      <c r="M19" s="35">
        <v>2</v>
      </c>
      <c r="N19" s="35">
        <v>3</v>
      </c>
      <c r="O19" s="35">
        <v>2</v>
      </c>
      <c r="P19" s="35">
        <v>4</v>
      </c>
      <c r="Q19" s="35">
        <v>2</v>
      </c>
      <c r="R19" s="35">
        <v>1</v>
      </c>
      <c r="S19" s="35">
        <v>2</v>
      </c>
      <c r="T19" s="35">
        <v>3</v>
      </c>
      <c r="U19" s="35">
        <v>2</v>
      </c>
      <c r="V19" s="35">
        <v>2</v>
      </c>
      <c r="W19" s="35">
        <v>4</v>
      </c>
      <c r="X19" s="35">
        <v>3</v>
      </c>
      <c r="Y19" s="35">
        <v>1</v>
      </c>
      <c r="Z19" s="35">
        <v>0</v>
      </c>
      <c r="AA19" s="35">
        <v>2</v>
      </c>
      <c r="AB19" s="35">
        <v>2</v>
      </c>
      <c r="AC19" s="35">
        <v>0</v>
      </c>
      <c r="AD19" s="35">
        <v>0</v>
      </c>
      <c r="AE19" s="35">
        <v>0</v>
      </c>
      <c r="AF19" s="35">
        <v>4</v>
      </c>
      <c r="AG19" s="35">
        <v>4</v>
      </c>
      <c r="AH19" s="35">
        <v>4</v>
      </c>
      <c r="AI19" s="35">
        <v>4</v>
      </c>
      <c r="AJ19" s="35">
        <v>2</v>
      </c>
      <c r="AK19" s="35">
        <v>2</v>
      </c>
      <c r="AL19" s="35">
        <v>4</v>
      </c>
      <c r="AM19" s="35">
        <v>4</v>
      </c>
      <c r="AN19" s="35">
        <v>1</v>
      </c>
      <c r="AO19" s="37">
        <f t="shared" si="0"/>
        <v>92</v>
      </c>
      <c r="AP19" s="35">
        <v>1</v>
      </c>
      <c r="AQ19" s="38">
        <v>1</v>
      </c>
    </row>
    <row r="20" spans="1:43" s="6" customFormat="1" ht="21" customHeight="1">
      <c r="A20" s="26"/>
      <c r="B20" s="83"/>
      <c r="C20" s="27" t="s">
        <v>50</v>
      </c>
      <c r="D20" s="13">
        <v>0</v>
      </c>
      <c r="E20" s="13">
        <v>0</v>
      </c>
      <c r="F20" s="13">
        <v>0</v>
      </c>
      <c r="G20" s="13">
        <v>2</v>
      </c>
      <c r="H20" s="13">
        <v>0</v>
      </c>
      <c r="I20" s="13">
        <v>3</v>
      </c>
      <c r="J20" s="13">
        <v>2</v>
      </c>
      <c r="K20" s="13">
        <v>4</v>
      </c>
      <c r="L20" s="13">
        <v>2</v>
      </c>
      <c r="M20" s="13">
        <v>2</v>
      </c>
      <c r="N20" s="13">
        <v>0</v>
      </c>
      <c r="O20" s="13">
        <v>0</v>
      </c>
      <c r="P20" s="13">
        <v>4</v>
      </c>
      <c r="Q20" s="13">
        <v>1</v>
      </c>
      <c r="R20" s="13">
        <v>1</v>
      </c>
      <c r="S20" s="13">
        <v>2</v>
      </c>
      <c r="T20" s="13">
        <v>2</v>
      </c>
      <c r="U20" s="13">
        <v>0</v>
      </c>
      <c r="V20" s="13">
        <v>2</v>
      </c>
      <c r="W20" s="13">
        <v>4</v>
      </c>
      <c r="X20" s="13">
        <v>1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4</v>
      </c>
      <c r="AG20" s="13">
        <v>4</v>
      </c>
      <c r="AH20" s="13">
        <v>4</v>
      </c>
      <c r="AI20" s="13">
        <v>4</v>
      </c>
      <c r="AJ20" s="13">
        <v>2</v>
      </c>
      <c r="AK20" s="13">
        <v>2</v>
      </c>
      <c r="AL20" s="13">
        <v>4</v>
      </c>
      <c r="AM20" s="13">
        <v>2</v>
      </c>
      <c r="AN20" s="13">
        <v>2</v>
      </c>
      <c r="AO20" s="15">
        <f t="shared" si="0"/>
        <v>60</v>
      </c>
      <c r="AP20" s="13">
        <v>0</v>
      </c>
      <c r="AQ20" s="14">
        <v>0</v>
      </c>
    </row>
    <row r="21" spans="1:43" s="6" customFormat="1" ht="21" customHeight="1">
      <c r="A21" s="25" t="s">
        <v>63</v>
      </c>
      <c r="B21" s="82" t="s">
        <v>73</v>
      </c>
      <c r="C21" s="35" t="s">
        <v>88</v>
      </c>
      <c r="D21" s="35">
        <v>1</v>
      </c>
      <c r="E21" s="35">
        <v>4</v>
      </c>
      <c r="F21" s="35">
        <v>4</v>
      </c>
      <c r="G21" s="35">
        <v>2</v>
      </c>
      <c r="H21" s="35">
        <v>2</v>
      </c>
      <c r="I21" s="35">
        <v>3</v>
      </c>
      <c r="J21" s="35">
        <v>4</v>
      </c>
      <c r="K21" s="35">
        <v>4</v>
      </c>
      <c r="L21" s="35">
        <v>4</v>
      </c>
      <c r="M21" s="35">
        <v>2</v>
      </c>
      <c r="N21" s="35">
        <v>3</v>
      </c>
      <c r="O21" s="35">
        <v>2</v>
      </c>
      <c r="P21" s="35">
        <v>4</v>
      </c>
      <c r="Q21" s="35">
        <v>3</v>
      </c>
      <c r="R21" s="35">
        <v>3</v>
      </c>
      <c r="S21" s="35">
        <v>2</v>
      </c>
      <c r="T21" s="35">
        <v>3</v>
      </c>
      <c r="U21" s="35">
        <v>2</v>
      </c>
      <c r="V21" s="35">
        <v>2</v>
      </c>
      <c r="W21" s="35">
        <v>4</v>
      </c>
      <c r="X21" s="35">
        <v>3</v>
      </c>
      <c r="Y21" s="35">
        <v>2</v>
      </c>
      <c r="Z21" s="35">
        <v>5</v>
      </c>
      <c r="AA21" s="35">
        <v>3</v>
      </c>
      <c r="AB21" s="35">
        <v>3</v>
      </c>
      <c r="AC21" s="35">
        <v>3</v>
      </c>
      <c r="AD21" s="35">
        <v>0</v>
      </c>
      <c r="AE21" s="35">
        <v>4</v>
      </c>
      <c r="AF21" s="35">
        <v>2</v>
      </c>
      <c r="AG21" s="35">
        <v>4</v>
      </c>
      <c r="AH21" s="35">
        <v>4</v>
      </c>
      <c r="AI21" s="35">
        <v>4</v>
      </c>
      <c r="AJ21" s="35">
        <v>2</v>
      </c>
      <c r="AK21" s="35">
        <v>2</v>
      </c>
      <c r="AL21" s="35">
        <v>4</v>
      </c>
      <c r="AM21" s="35">
        <v>4</v>
      </c>
      <c r="AN21" s="37">
        <v>2</v>
      </c>
      <c r="AO21" s="40">
        <f>SUM(D21:AN21)</f>
        <v>109</v>
      </c>
      <c r="AP21" s="38">
        <v>2</v>
      </c>
      <c r="AQ21" s="38">
        <v>3</v>
      </c>
    </row>
    <row r="22" spans="1:43" s="6" customFormat="1" ht="21" customHeight="1">
      <c r="A22" s="26"/>
      <c r="B22" s="83"/>
      <c r="C22" s="27" t="s">
        <v>50</v>
      </c>
      <c r="D22" s="13">
        <v>1</v>
      </c>
      <c r="E22" s="13">
        <v>4</v>
      </c>
      <c r="F22" s="13">
        <v>4</v>
      </c>
      <c r="G22" s="13">
        <v>2</v>
      </c>
      <c r="H22" s="13">
        <v>2</v>
      </c>
      <c r="I22" s="13">
        <v>3</v>
      </c>
      <c r="J22" s="13">
        <v>4</v>
      </c>
      <c r="K22" s="13">
        <v>4</v>
      </c>
      <c r="L22" s="13">
        <v>4</v>
      </c>
      <c r="M22" s="13">
        <v>2</v>
      </c>
      <c r="N22" s="13">
        <v>0</v>
      </c>
      <c r="O22" s="13">
        <v>0</v>
      </c>
      <c r="P22" s="13">
        <v>3</v>
      </c>
      <c r="Q22" s="13">
        <v>3</v>
      </c>
      <c r="R22" s="13">
        <v>3</v>
      </c>
      <c r="S22" s="13">
        <v>2</v>
      </c>
      <c r="T22" s="13">
        <v>3</v>
      </c>
      <c r="U22" s="13">
        <v>0</v>
      </c>
      <c r="V22" s="13">
        <v>2</v>
      </c>
      <c r="W22" s="13">
        <v>4</v>
      </c>
      <c r="X22" s="13">
        <v>3</v>
      </c>
      <c r="Y22" s="13">
        <v>0</v>
      </c>
      <c r="Z22" s="13">
        <v>5</v>
      </c>
      <c r="AA22" s="13">
        <v>3</v>
      </c>
      <c r="AB22" s="13">
        <v>3</v>
      </c>
      <c r="AC22" s="13">
        <v>0</v>
      </c>
      <c r="AD22" s="13">
        <v>0</v>
      </c>
      <c r="AE22" s="13">
        <v>4</v>
      </c>
      <c r="AF22" s="13">
        <v>2</v>
      </c>
      <c r="AG22" s="13">
        <v>4</v>
      </c>
      <c r="AH22" s="13">
        <v>4</v>
      </c>
      <c r="AI22" s="13">
        <v>4</v>
      </c>
      <c r="AJ22" s="13">
        <v>2</v>
      </c>
      <c r="AK22" s="13">
        <v>2</v>
      </c>
      <c r="AL22" s="13">
        <v>4</v>
      </c>
      <c r="AM22" s="13">
        <v>4</v>
      </c>
      <c r="AN22" s="13">
        <v>2</v>
      </c>
      <c r="AO22" s="13">
        <f aca="true" t="shared" si="1" ref="AO22:AO40">SUM(D22:AN22)</f>
        <v>96</v>
      </c>
      <c r="AP22" s="13">
        <v>4</v>
      </c>
      <c r="AQ22" s="14">
        <v>4</v>
      </c>
    </row>
    <row r="23" spans="1:43" s="6" customFormat="1" ht="34.5" customHeight="1">
      <c r="A23" s="190" t="s">
        <v>64</v>
      </c>
      <c r="B23" s="84" t="s">
        <v>74</v>
      </c>
      <c r="C23" s="38" t="s">
        <v>88</v>
      </c>
      <c r="D23" s="38">
        <v>3</v>
      </c>
      <c r="E23" s="38">
        <v>4</v>
      </c>
      <c r="F23" s="38">
        <v>4</v>
      </c>
      <c r="G23" s="38">
        <v>2</v>
      </c>
      <c r="H23" s="38">
        <v>2</v>
      </c>
      <c r="I23" s="38">
        <v>3</v>
      </c>
      <c r="J23" s="38">
        <v>4</v>
      </c>
      <c r="K23" s="38">
        <v>4</v>
      </c>
      <c r="L23" s="38">
        <v>4</v>
      </c>
      <c r="M23" s="38">
        <v>2</v>
      </c>
      <c r="N23" s="38">
        <v>3</v>
      </c>
      <c r="O23" s="38">
        <v>2</v>
      </c>
      <c r="P23" s="38">
        <v>4</v>
      </c>
      <c r="Q23" s="38">
        <v>3</v>
      </c>
      <c r="R23" s="38">
        <v>3</v>
      </c>
      <c r="S23" s="38">
        <v>2</v>
      </c>
      <c r="T23" s="38">
        <v>3</v>
      </c>
      <c r="U23" s="38">
        <v>2</v>
      </c>
      <c r="V23" s="38">
        <v>2</v>
      </c>
      <c r="W23" s="38">
        <v>4</v>
      </c>
      <c r="X23" s="38">
        <v>1</v>
      </c>
      <c r="Y23" s="38">
        <v>4</v>
      </c>
      <c r="Z23" s="38">
        <v>5</v>
      </c>
      <c r="AA23" s="38">
        <v>3</v>
      </c>
      <c r="AB23" s="38">
        <v>3</v>
      </c>
      <c r="AC23" s="38">
        <v>3</v>
      </c>
      <c r="AD23" s="38">
        <v>2</v>
      </c>
      <c r="AE23" s="38">
        <v>4</v>
      </c>
      <c r="AF23" s="38">
        <v>4</v>
      </c>
      <c r="AG23" s="38">
        <v>4</v>
      </c>
      <c r="AH23" s="38">
        <v>4</v>
      </c>
      <c r="AI23" s="38">
        <v>1</v>
      </c>
      <c r="AJ23" s="38">
        <v>2</v>
      </c>
      <c r="AK23" s="38">
        <v>2</v>
      </c>
      <c r="AL23" s="38">
        <v>4</v>
      </c>
      <c r="AM23" s="193">
        <v>3</v>
      </c>
      <c r="AN23" s="38">
        <v>2</v>
      </c>
      <c r="AO23" s="194">
        <f t="shared" si="1"/>
        <v>111</v>
      </c>
      <c r="AP23" s="38">
        <v>14</v>
      </c>
      <c r="AQ23" s="38">
        <v>4</v>
      </c>
    </row>
    <row r="24" spans="1:43" s="6" customFormat="1" ht="34.5" customHeight="1">
      <c r="A24" s="190"/>
      <c r="B24" s="84"/>
      <c r="C24" s="191" t="s">
        <v>50</v>
      </c>
      <c r="D24" s="14">
        <v>2</v>
      </c>
      <c r="E24" s="14">
        <v>4</v>
      </c>
      <c r="F24" s="14">
        <v>4</v>
      </c>
      <c r="G24" s="14">
        <v>2</v>
      </c>
      <c r="H24" s="14">
        <v>2</v>
      </c>
      <c r="I24" s="14">
        <v>3</v>
      </c>
      <c r="J24" s="14">
        <v>4</v>
      </c>
      <c r="K24" s="14">
        <v>4</v>
      </c>
      <c r="L24" s="14">
        <v>4</v>
      </c>
      <c r="M24" s="14">
        <v>2</v>
      </c>
      <c r="N24" s="14">
        <v>0</v>
      </c>
      <c r="O24" s="14">
        <v>0</v>
      </c>
      <c r="P24" s="14">
        <v>4</v>
      </c>
      <c r="Q24" s="14">
        <v>2</v>
      </c>
      <c r="R24" s="14">
        <v>3</v>
      </c>
      <c r="S24" s="14">
        <v>2</v>
      </c>
      <c r="T24" s="14">
        <v>3</v>
      </c>
      <c r="U24" s="14">
        <v>0</v>
      </c>
      <c r="V24" s="14">
        <v>2</v>
      </c>
      <c r="W24" s="14">
        <v>4</v>
      </c>
      <c r="X24" s="14">
        <v>3</v>
      </c>
      <c r="Y24" s="14">
        <v>0</v>
      </c>
      <c r="Z24" s="14">
        <v>5</v>
      </c>
      <c r="AA24" s="14">
        <v>3</v>
      </c>
      <c r="AB24" s="14">
        <v>3</v>
      </c>
      <c r="AC24" s="14">
        <v>1</v>
      </c>
      <c r="AD24" s="14">
        <v>0</v>
      </c>
      <c r="AE24" s="14">
        <v>4</v>
      </c>
      <c r="AF24" s="14">
        <v>4</v>
      </c>
      <c r="AG24" s="14">
        <v>4</v>
      </c>
      <c r="AH24" s="14">
        <v>4</v>
      </c>
      <c r="AI24" s="14">
        <v>4</v>
      </c>
      <c r="AJ24" s="14">
        <v>2</v>
      </c>
      <c r="AK24" s="14">
        <v>2</v>
      </c>
      <c r="AL24" s="14">
        <v>4</v>
      </c>
      <c r="AM24" s="14">
        <v>4</v>
      </c>
      <c r="AN24" s="192">
        <v>2</v>
      </c>
      <c r="AO24" s="14">
        <f t="shared" si="1"/>
        <v>100</v>
      </c>
      <c r="AP24" s="14">
        <v>2</v>
      </c>
      <c r="AQ24" s="14">
        <v>2</v>
      </c>
    </row>
    <row r="25" spans="1:43" s="6" customFormat="1" ht="21" customHeight="1">
      <c r="A25" s="25" t="s">
        <v>59</v>
      </c>
      <c r="B25" s="82" t="s">
        <v>75</v>
      </c>
      <c r="C25" s="28" t="s">
        <v>88</v>
      </c>
      <c r="D25" s="35">
        <v>3</v>
      </c>
      <c r="E25" s="35">
        <v>4</v>
      </c>
      <c r="F25" s="35">
        <v>4</v>
      </c>
      <c r="G25" s="35">
        <v>2</v>
      </c>
      <c r="H25" s="35">
        <v>2</v>
      </c>
      <c r="I25" s="35">
        <v>3</v>
      </c>
      <c r="J25" s="35">
        <v>1</v>
      </c>
      <c r="K25" s="35">
        <v>0</v>
      </c>
      <c r="L25" s="35">
        <v>2</v>
      </c>
      <c r="M25" s="35">
        <v>1</v>
      </c>
      <c r="N25" s="35">
        <v>0</v>
      </c>
      <c r="O25" s="35">
        <v>0</v>
      </c>
      <c r="P25" s="35">
        <v>4</v>
      </c>
      <c r="Q25" s="35">
        <v>3</v>
      </c>
      <c r="R25" s="35">
        <v>3</v>
      </c>
      <c r="S25" s="35">
        <v>2</v>
      </c>
      <c r="T25" s="35">
        <v>2</v>
      </c>
      <c r="U25" s="35">
        <v>2</v>
      </c>
      <c r="V25" s="35">
        <v>0</v>
      </c>
      <c r="W25" s="35">
        <v>0</v>
      </c>
      <c r="X25" s="35">
        <v>3</v>
      </c>
      <c r="Y25" s="35">
        <v>0</v>
      </c>
      <c r="Z25" s="35">
        <v>0</v>
      </c>
      <c r="AA25" s="35">
        <v>3</v>
      </c>
      <c r="AB25" s="35">
        <v>3</v>
      </c>
      <c r="AC25" s="35">
        <v>0</v>
      </c>
      <c r="AD25" s="35">
        <v>0</v>
      </c>
      <c r="AE25" s="35">
        <v>2</v>
      </c>
      <c r="AF25" s="35">
        <v>4</v>
      </c>
      <c r="AG25" s="35">
        <v>4</v>
      </c>
      <c r="AH25" s="35">
        <v>4</v>
      </c>
      <c r="AI25" s="35">
        <v>1</v>
      </c>
      <c r="AJ25" s="35">
        <v>2</v>
      </c>
      <c r="AK25" s="35">
        <v>0</v>
      </c>
      <c r="AL25" s="35">
        <v>4</v>
      </c>
      <c r="AM25" s="37">
        <v>3</v>
      </c>
      <c r="AN25" s="35">
        <v>0</v>
      </c>
      <c r="AO25" s="35">
        <f t="shared" si="1"/>
        <v>71</v>
      </c>
      <c r="AP25" s="35">
        <v>2</v>
      </c>
      <c r="AQ25" s="38">
        <v>1</v>
      </c>
    </row>
    <row r="26" spans="1:43" s="6" customFormat="1" ht="21" customHeight="1">
      <c r="A26" s="26"/>
      <c r="B26" s="83"/>
      <c r="C26" s="27" t="s">
        <v>50</v>
      </c>
      <c r="D26" s="13">
        <v>1</v>
      </c>
      <c r="E26" s="13">
        <v>4</v>
      </c>
      <c r="F26" s="13">
        <v>4</v>
      </c>
      <c r="G26" s="13">
        <v>2</v>
      </c>
      <c r="H26" s="13">
        <v>2</v>
      </c>
      <c r="I26" s="13">
        <v>3</v>
      </c>
      <c r="J26" s="13">
        <v>4</v>
      </c>
      <c r="K26" s="13">
        <v>4</v>
      </c>
      <c r="L26" s="13">
        <v>1</v>
      </c>
      <c r="M26" s="13">
        <v>2</v>
      </c>
      <c r="N26" s="13">
        <v>2</v>
      </c>
      <c r="O26" s="13">
        <v>0</v>
      </c>
      <c r="P26" s="13">
        <v>4</v>
      </c>
      <c r="Q26" s="13">
        <v>2</v>
      </c>
      <c r="R26" s="13">
        <v>3</v>
      </c>
      <c r="S26" s="13">
        <v>2</v>
      </c>
      <c r="T26" s="13">
        <v>3</v>
      </c>
      <c r="U26" s="13">
        <v>0</v>
      </c>
      <c r="V26" s="13">
        <v>2</v>
      </c>
      <c r="W26" s="13">
        <v>4</v>
      </c>
      <c r="X26" s="13">
        <v>1</v>
      </c>
      <c r="Y26" s="13">
        <v>1</v>
      </c>
      <c r="Z26" s="13">
        <v>0</v>
      </c>
      <c r="AA26" s="13">
        <v>3</v>
      </c>
      <c r="AB26" s="13">
        <v>3</v>
      </c>
      <c r="AC26" s="13">
        <v>0</v>
      </c>
      <c r="AD26" s="13">
        <v>0</v>
      </c>
      <c r="AE26" s="13">
        <v>4</v>
      </c>
      <c r="AF26" s="13">
        <v>4</v>
      </c>
      <c r="AG26" s="13">
        <v>4</v>
      </c>
      <c r="AH26" s="13">
        <v>4</v>
      </c>
      <c r="AI26" s="13">
        <v>4</v>
      </c>
      <c r="AJ26" s="13">
        <v>2</v>
      </c>
      <c r="AK26" s="13">
        <v>2</v>
      </c>
      <c r="AL26" s="13">
        <v>4</v>
      </c>
      <c r="AM26" s="13">
        <v>4</v>
      </c>
      <c r="AN26" s="13">
        <v>1</v>
      </c>
      <c r="AO26" s="13">
        <f t="shared" si="1"/>
        <v>90</v>
      </c>
      <c r="AP26" s="13">
        <v>1</v>
      </c>
      <c r="AQ26" s="14">
        <v>1</v>
      </c>
    </row>
    <row r="27" spans="1:43" s="6" customFormat="1" ht="21" customHeight="1">
      <c r="A27" s="25" t="s">
        <v>58</v>
      </c>
      <c r="B27" s="82" t="s">
        <v>77</v>
      </c>
      <c r="C27" s="28" t="s">
        <v>88</v>
      </c>
      <c r="D27" s="35">
        <v>2</v>
      </c>
      <c r="E27" s="35">
        <v>4</v>
      </c>
      <c r="F27" s="35">
        <v>4</v>
      </c>
      <c r="G27" s="35">
        <v>2</v>
      </c>
      <c r="H27" s="35">
        <v>1</v>
      </c>
      <c r="I27" s="35">
        <v>3</v>
      </c>
      <c r="J27" s="35">
        <v>4</v>
      </c>
      <c r="K27" s="35">
        <v>0</v>
      </c>
      <c r="L27" s="35">
        <v>1</v>
      </c>
      <c r="M27" s="35">
        <v>1</v>
      </c>
      <c r="N27" s="35">
        <v>3</v>
      </c>
      <c r="O27" s="35">
        <v>2</v>
      </c>
      <c r="P27" s="35">
        <v>4</v>
      </c>
      <c r="Q27" s="35">
        <v>3</v>
      </c>
      <c r="R27" s="35">
        <v>3</v>
      </c>
      <c r="S27" s="35">
        <v>2</v>
      </c>
      <c r="T27" s="35">
        <v>2</v>
      </c>
      <c r="U27" s="35">
        <v>2</v>
      </c>
      <c r="V27" s="35">
        <v>2</v>
      </c>
      <c r="W27" s="35">
        <v>4</v>
      </c>
      <c r="X27" s="35">
        <v>4</v>
      </c>
      <c r="Y27" s="35">
        <v>0</v>
      </c>
      <c r="Z27" s="35">
        <v>5</v>
      </c>
      <c r="AA27" s="35">
        <v>3</v>
      </c>
      <c r="AB27" s="35">
        <v>3</v>
      </c>
      <c r="AC27" s="35">
        <v>0</v>
      </c>
      <c r="AD27" s="35">
        <v>0</v>
      </c>
      <c r="AE27" s="35">
        <v>2</v>
      </c>
      <c r="AF27" s="35">
        <v>4</v>
      </c>
      <c r="AG27" s="35">
        <v>4</v>
      </c>
      <c r="AH27" s="35">
        <v>4</v>
      </c>
      <c r="AI27" s="35">
        <v>4</v>
      </c>
      <c r="AJ27" s="35">
        <v>2</v>
      </c>
      <c r="AK27" s="35">
        <v>0</v>
      </c>
      <c r="AL27" s="35">
        <v>4</v>
      </c>
      <c r="AM27" s="37">
        <v>0</v>
      </c>
      <c r="AN27" s="35">
        <v>1</v>
      </c>
      <c r="AO27" s="35">
        <f t="shared" si="1"/>
        <v>89</v>
      </c>
      <c r="AP27" s="35">
        <v>1</v>
      </c>
      <c r="AQ27" s="38">
        <v>1</v>
      </c>
    </row>
    <row r="28" spans="1:43" s="6" customFormat="1" ht="21" customHeight="1">
      <c r="A28" s="26"/>
      <c r="B28" s="83"/>
      <c r="C28" s="27" t="s">
        <v>50</v>
      </c>
      <c r="D28" s="13">
        <v>1</v>
      </c>
      <c r="E28" s="13">
        <v>0</v>
      </c>
      <c r="F28" s="13">
        <v>0</v>
      </c>
      <c r="G28" s="13">
        <v>0</v>
      </c>
      <c r="H28" s="13">
        <v>0</v>
      </c>
      <c r="I28" s="13">
        <v>3</v>
      </c>
      <c r="J28" s="13">
        <v>4</v>
      </c>
      <c r="K28" s="13">
        <v>2</v>
      </c>
      <c r="L28" s="13">
        <v>2</v>
      </c>
      <c r="M28" s="13">
        <v>2</v>
      </c>
      <c r="N28" s="13">
        <v>2</v>
      </c>
      <c r="O28" s="13">
        <v>0</v>
      </c>
      <c r="P28" s="13">
        <v>4</v>
      </c>
      <c r="Q28" s="13">
        <v>2</v>
      </c>
      <c r="R28" s="13">
        <v>3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6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4</v>
      </c>
      <c r="AF28" s="13">
        <v>2</v>
      </c>
      <c r="AG28" s="13">
        <v>0</v>
      </c>
      <c r="AH28" s="13">
        <v>4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f t="shared" si="1"/>
        <v>41</v>
      </c>
      <c r="AP28" s="13">
        <v>1</v>
      </c>
      <c r="AQ28" s="14">
        <v>1</v>
      </c>
    </row>
    <row r="29" spans="1:43" s="6" customFormat="1" ht="21" customHeight="1">
      <c r="A29" s="25" t="s">
        <v>53</v>
      </c>
      <c r="B29" s="82" t="s">
        <v>76</v>
      </c>
      <c r="C29" s="28" t="s">
        <v>88</v>
      </c>
      <c r="D29" s="35">
        <v>2</v>
      </c>
      <c r="E29" s="35">
        <v>4</v>
      </c>
      <c r="F29" s="35">
        <v>4</v>
      </c>
      <c r="G29" s="35">
        <v>2</v>
      </c>
      <c r="H29" s="35">
        <v>2</v>
      </c>
      <c r="I29" s="35">
        <v>3</v>
      </c>
      <c r="J29" s="35">
        <v>4</v>
      </c>
      <c r="K29" s="35">
        <v>4</v>
      </c>
      <c r="L29" s="35">
        <v>4</v>
      </c>
      <c r="M29" s="35">
        <v>2</v>
      </c>
      <c r="N29" s="35">
        <v>3</v>
      </c>
      <c r="O29" s="35">
        <v>2</v>
      </c>
      <c r="P29" s="35">
        <v>4</v>
      </c>
      <c r="Q29" s="35">
        <v>3</v>
      </c>
      <c r="R29" s="35">
        <v>3</v>
      </c>
      <c r="S29" s="35">
        <v>2</v>
      </c>
      <c r="T29" s="35">
        <v>3</v>
      </c>
      <c r="U29" s="35">
        <v>2</v>
      </c>
      <c r="V29" s="35">
        <v>2</v>
      </c>
      <c r="W29" s="35">
        <v>4</v>
      </c>
      <c r="X29" s="35">
        <v>4</v>
      </c>
      <c r="Y29" s="35">
        <v>0</v>
      </c>
      <c r="Z29" s="35">
        <v>5</v>
      </c>
      <c r="AA29" s="35">
        <v>3</v>
      </c>
      <c r="AB29" s="35">
        <v>3</v>
      </c>
      <c r="AC29" s="35">
        <v>3</v>
      </c>
      <c r="AD29" s="35">
        <v>1</v>
      </c>
      <c r="AE29" s="35">
        <v>4</v>
      </c>
      <c r="AF29" s="35">
        <v>4</v>
      </c>
      <c r="AG29" s="35">
        <v>4</v>
      </c>
      <c r="AH29" s="35">
        <v>4</v>
      </c>
      <c r="AI29" s="35">
        <v>2</v>
      </c>
      <c r="AJ29" s="35">
        <v>2</v>
      </c>
      <c r="AK29" s="35">
        <v>2</v>
      </c>
      <c r="AL29" s="35">
        <v>4</v>
      </c>
      <c r="AM29" s="37">
        <v>2</v>
      </c>
      <c r="AN29" s="35">
        <v>2</v>
      </c>
      <c r="AO29" s="35">
        <f t="shared" si="1"/>
        <v>108</v>
      </c>
      <c r="AP29" s="35">
        <v>1</v>
      </c>
      <c r="AQ29" s="38">
        <v>1</v>
      </c>
    </row>
    <row r="30" spans="1:43" s="6" customFormat="1" ht="21" customHeight="1">
      <c r="A30" s="26"/>
      <c r="B30" s="83"/>
      <c r="C30" s="27" t="s">
        <v>50</v>
      </c>
      <c r="D30" s="13">
        <v>1</v>
      </c>
      <c r="E30" s="13">
        <v>4</v>
      </c>
      <c r="F30" s="13">
        <v>4</v>
      </c>
      <c r="G30" s="13">
        <v>2</v>
      </c>
      <c r="H30" s="13">
        <v>2</v>
      </c>
      <c r="I30" s="13">
        <v>2</v>
      </c>
      <c r="J30" s="13">
        <v>4</v>
      </c>
      <c r="K30" s="13">
        <v>2</v>
      </c>
      <c r="L30" s="13">
        <v>2</v>
      </c>
      <c r="M30" s="13">
        <v>0</v>
      </c>
      <c r="N30" s="13">
        <v>2</v>
      </c>
      <c r="O30" s="13">
        <v>0</v>
      </c>
      <c r="P30" s="13">
        <v>4</v>
      </c>
      <c r="Q30" s="13">
        <v>1</v>
      </c>
      <c r="R30" s="13">
        <v>1</v>
      </c>
      <c r="S30" s="13">
        <v>2</v>
      </c>
      <c r="T30" s="13">
        <v>2</v>
      </c>
      <c r="U30" s="13">
        <v>0</v>
      </c>
      <c r="V30" s="13">
        <v>2</v>
      </c>
      <c r="W30" s="13">
        <v>4</v>
      </c>
      <c r="X30" s="13">
        <v>1</v>
      </c>
      <c r="Y30" s="13">
        <v>4</v>
      </c>
      <c r="Z30" s="13">
        <v>3</v>
      </c>
      <c r="AA30" s="13">
        <v>3</v>
      </c>
      <c r="AB30" s="13">
        <v>3</v>
      </c>
      <c r="AC30" s="13">
        <v>3</v>
      </c>
      <c r="AD30" s="13">
        <v>2</v>
      </c>
      <c r="AE30" s="13">
        <v>2</v>
      </c>
      <c r="AF30" s="13">
        <v>4</v>
      </c>
      <c r="AG30" s="13">
        <v>4</v>
      </c>
      <c r="AH30" s="13">
        <v>4</v>
      </c>
      <c r="AI30" s="13">
        <v>4</v>
      </c>
      <c r="AJ30" s="13">
        <v>2</v>
      </c>
      <c r="AK30" s="13">
        <v>2</v>
      </c>
      <c r="AL30" s="13">
        <v>4</v>
      </c>
      <c r="AM30" s="13">
        <v>0</v>
      </c>
      <c r="AN30" s="13">
        <v>2</v>
      </c>
      <c r="AO30" s="13">
        <f t="shared" si="1"/>
        <v>88</v>
      </c>
      <c r="AP30" s="13">
        <v>1</v>
      </c>
      <c r="AQ30" s="14">
        <v>1</v>
      </c>
    </row>
    <row r="31" spans="1:43" s="6" customFormat="1" ht="21" customHeight="1">
      <c r="A31" s="25" t="s">
        <v>65</v>
      </c>
      <c r="B31" s="82" t="s">
        <v>78</v>
      </c>
      <c r="C31" s="28" t="s">
        <v>88</v>
      </c>
      <c r="D31" s="35">
        <v>1</v>
      </c>
      <c r="E31" s="35">
        <v>4</v>
      </c>
      <c r="F31" s="35">
        <v>4</v>
      </c>
      <c r="G31" s="35">
        <v>2</v>
      </c>
      <c r="H31" s="35">
        <v>2</v>
      </c>
      <c r="I31" s="35">
        <v>3</v>
      </c>
      <c r="J31" s="35">
        <v>4</v>
      </c>
      <c r="K31" s="35">
        <v>4</v>
      </c>
      <c r="L31" s="35">
        <v>4</v>
      </c>
      <c r="M31" s="35">
        <v>2</v>
      </c>
      <c r="N31" s="35">
        <v>3</v>
      </c>
      <c r="O31" s="35">
        <v>2</v>
      </c>
      <c r="P31" s="35">
        <v>4</v>
      </c>
      <c r="Q31" s="35">
        <v>3</v>
      </c>
      <c r="R31" s="35">
        <v>3</v>
      </c>
      <c r="S31" s="35">
        <v>2</v>
      </c>
      <c r="T31" s="35">
        <v>2</v>
      </c>
      <c r="U31" s="35">
        <v>0</v>
      </c>
      <c r="V31" s="35">
        <v>2</v>
      </c>
      <c r="W31" s="35">
        <v>4</v>
      </c>
      <c r="X31" s="35">
        <v>3</v>
      </c>
      <c r="Y31" s="35">
        <v>4</v>
      </c>
      <c r="Z31" s="35">
        <v>5</v>
      </c>
      <c r="AA31" s="35">
        <v>3</v>
      </c>
      <c r="AB31" s="35">
        <v>3</v>
      </c>
      <c r="AC31" s="35">
        <v>1</v>
      </c>
      <c r="AD31" s="35">
        <v>2</v>
      </c>
      <c r="AE31" s="35">
        <v>2</v>
      </c>
      <c r="AF31" s="35">
        <v>4</v>
      </c>
      <c r="AG31" s="35">
        <v>0</v>
      </c>
      <c r="AH31" s="35">
        <v>4</v>
      </c>
      <c r="AI31" s="35">
        <v>4</v>
      </c>
      <c r="AJ31" s="35">
        <v>2</v>
      </c>
      <c r="AK31" s="35">
        <v>2</v>
      </c>
      <c r="AL31" s="35">
        <v>1</v>
      </c>
      <c r="AM31" s="37">
        <v>0</v>
      </c>
      <c r="AN31" s="35">
        <v>2</v>
      </c>
      <c r="AO31" s="35">
        <f t="shared" si="1"/>
        <v>97</v>
      </c>
      <c r="AP31" s="35">
        <v>5</v>
      </c>
      <c r="AQ31" s="38">
        <v>5</v>
      </c>
    </row>
    <row r="32" spans="1:43" s="6" customFormat="1" ht="21" customHeight="1">
      <c r="A32" s="26"/>
      <c r="B32" s="83"/>
      <c r="C32" s="27" t="s">
        <v>50</v>
      </c>
      <c r="D32" s="13">
        <v>1</v>
      </c>
      <c r="E32" s="13">
        <v>0</v>
      </c>
      <c r="F32" s="13">
        <v>0</v>
      </c>
      <c r="G32" s="13">
        <v>2</v>
      </c>
      <c r="H32" s="13">
        <v>0</v>
      </c>
      <c r="I32" s="13">
        <v>3</v>
      </c>
      <c r="J32" s="13">
        <v>4</v>
      </c>
      <c r="K32" s="13">
        <v>4</v>
      </c>
      <c r="L32" s="13">
        <v>4</v>
      </c>
      <c r="M32" s="13">
        <v>2</v>
      </c>
      <c r="N32" s="13">
        <v>0</v>
      </c>
      <c r="O32" s="13">
        <v>0</v>
      </c>
      <c r="P32" s="13">
        <v>3</v>
      </c>
      <c r="Q32" s="13">
        <v>1</v>
      </c>
      <c r="R32" s="13">
        <v>3</v>
      </c>
      <c r="S32" s="13">
        <v>2</v>
      </c>
      <c r="T32" s="13">
        <v>3</v>
      </c>
      <c r="U32" s="13">
        <v>0</v>
      </c>
      <c r="V32" s="13">
        <v>2</v>
      </c>
      <c r="W32" s="13">
        <v>4</v>
      </c>
      <c r="X32" s="13">
        <v>3</v>
      </c>
      <c r="Y32" s="13">
        <v>4</v>
      </c>
      <c r="Z32" s="13">
        <v>2</v>
      </c>
      <c r="AA32" s="13">
        <v>0</v>
      </c>
      <c r="AB32" s="13">
        <v>0</v>
      </c>
      <c r="AC32" s="13">
        <v>0</v>
      </c>
      <c r="AD32" s="13">
        <v>0</v>
      </c>
      <c r="AE32" s="13">
        <v>2</v>
      </c>
      <c r="AF32" s="13">
        <v>4</v>
      </c>
      <c r="AG32" s="13">
        <v>4</v>
      </c>
      <c r="AH32" s="13">
        <v>4</v>
      </c>
      <c r="AI32" s="13">
        <v>4</v>
      </c>
      <c r="AJ32" s="13">
        <v>2</v>
      </c>
      <c r="AK32" s="13">
        <v>2</v>
      </c>
      <c r="AL32" s="13">
        <v>4</v>
      </c>
      <c r="AM32" s="13">
        <v>4</v>
      </c>
      <c r="AN32" s="13">
        <v>2</v>
      </c>
      <c r="AO32" s="13">
        <f t="shared" si="1"/>
        <v>79</v>
      </c>
      <c r="AP32" s="13">
        <v>3</v>
      </c>
      <c r="AQ32" s="14">
        <v>1</v>
      </c>
    </row>
    <row r="33" spans="1:43" s="6" customFormat="1" ht="22.5" customHeight="1">
      <c r="A33" s="25" t="s">
        <v>66</v>
      </c>
      <c r="B33" s="82" t="s">
        <v>79</v>
      </c>
      <c r="C33" s="28" t="s">
        <v>88</v>
      </c>
      <c r="D33" s="35">
        <v>2</v>
      </c>
      <c r="E33" s="35">
        <v>4</v>
      </c>
      <c r="F33" s="35">
        <v>4</v>
      </c>
      <c r="G33" s="35">
        <v>2</v>
      </c>
      <c r="H33" s="35">
        <v>2</v>
      </c>
      <c r="I33" s="35">
        <v>3</v>
      </c>
      <c r="J33" s="35">
        <v>2</v>
      </c>
      <c r="K33" s="35">
        <v>4</v>
      </c>
      <c r="L33" s="35">
        <v>4</v>
      </c>
      <c r="M33" s="35">
        <v>2</v>
      </c>
      <c r="N33" s="35">
        <v>3</v>
      </c>
      <c r="O33" s="35">
        <v>2</v>
      </c>
      <c r="P33" s="35">
        <v>4</v>
      </c>
      <c r="Q33" s="35">
        <v>3</v>
      </c>
      <c r="R33" s="35">
        <v>3</v>
      </c>
      <c r="S33" s="35">
        <v>2</v>
      </c>
      <c r="T33" s="35">
        <v>2</v>
      </c>
      <c r="U33" s="35">
        <v>2</v>
      </c>
      <c r="V33" s="35">
        <v>0</v>
      </c>
      <c r="W33" s="35">
        <v>0</v>
      </c>
      <c r="X33" s="35">
        <v>1</v>
      </c>
      <c r="Y33" s="35">
        <v>4</v>
      </c>
      <c r="Z33" s="35">
        <v>0</v>
      </c>
      <c r="AA33" s="35">
        <v>3</v>
      </c>
      <c r="AB33" s="35">
        <v>3</v>
      </c>
      <c r="AC33" s="35">
        <v>0</v>
      </c>
      <c r="AD33" s="35">
        <v>0</v>
      </c>
      <c r="AE33" s="35">
        <v>2</v>
      </c>
      <c r="AF33" s="35">
        <v>0</v>
      </c>
      <c r="AG33" s="35">
        <v>0</v>
      </c>
      <c r="AH33" s="35">
        <v>0</v>
      </c>
      <c r="AI33" s="35">
        <v>0</v>
      </c>
      <c r="AJ33" s="35">
        <v>0</v>
      </c>
      <c r="AK33" s="35">
        <v>0</v>
      </c>
      <c r="AL33" s="35">
        <v>0</v>
      </c>
      <c r="AM33" s="37">
        <v>0</v>
      </c>
      <c r="AN33" s="35">
        <v>0</v>
      </c>
      <c r="AO33" s="37">
        <f t="shared" si="1"/>
        <v>63</v>
      </c>
      <c r="AP33" s="35">
        <v>0</v>
      </c>
      <c r="AQ33" s="38">
        <v>0</v>
      </c>
    </row>
    <row r="34" spans="1:43" s="6" customFormat="1" ht="22.5" customHeight="1">
      <c r="A34" s="26"/>
      <c r="B34" s="83"/>
      <c r="C34" s="27" t="s">
        <v>50</v>
      </c>
      <c r="D34" s="13">
        <v>2</v>
      </c>
      <c r="E34" s="13">
        <v>4</v>
      </c>
      <c r="F34" s="13">
        <v>4</v>
      </c>
      <c r="G34" s="13">
        <v>2</v>
      </c>
      <c r="H34" s="13">
        <v>2</v>
      </c>
      <c r="I34" s="13">
        <v>1</v>
      </c>
      <c r="J34" s="13">
        <v>2</v>
      </c>
      <c r="K34" s="13">
        <v>4</v>
      </c>
      <c r="L34" s="13">
        <v>2</v>
      </c>
      <c r="M34" s="13">
        <v>2</v>
      </c>
      <c r="N34" s="13">
        <v>3</v>
      </c>
      <c r="O34" s="13">
        <v>2</v>
      </c>
      <c r="P34" s="13">
        <v>3</v>
      </c>
      <c r="Q34" s="13">
        <v>2</v>
      </c>
      <c r="R34" s="13">
        <v>1</v>
      </c>
      <c r="S34" s="13">
        <v>2</v>
      </c>
      <c r="T34" s="13">
        <v>2</v>
      </c>
      <c r="U34" s="13">
        <v>0</v>
      </c>
      <c r="V34" s="13">
        <v>2</v>
      </c>
      <c r="W34" s="13">
        <v>4</v>
      </c>
      <c r="X34" s="13">
        <v>4</v>
      </c>
      <c r="Y34" s="13">
        <v>4</v>
      </c>
      <c r="Z34" s="13">
        <v>0</v>
      </c>
      <c r="AA34" s="13">
        <v>3</v>
      </c>
      <c r="AB34" s="13">
        <v>3</v>
      </c>
      <c r="AC34" s="13">
        <v>0</v>
      </c>
      <c r="AD34" s="13">
        <v>0</v>
      </c>
      <c r="AE34" s="13">
        <v>2</v>
      </c>
      <c r="AF34" s="13">
        <v>4</v>
      </c>
      <c r="AG34" s="13">
        <v>4</v>
      </c>
      <c r="AH34" s="13">
        <v>4</v>
      </c>
      <c r="AI34" s="13">
        <v>4</v>
      </c>
      <c r="AJ34" s="13">
        <v>2</v>
      </c>
      <c r="AK34" s="13">
        <v>1</v>
      </c>
      <c r="AL34" s="13">
        <v>4</v>
      </c>
      <c r="AM34" s="13">
        <v>1</v>
      </c>
      <c r="AN34" s="13">
        <v>2</v>
      </c>
      <c r="AO34" s="13">
        <f t="shared" si="1"/>
        <v>88</v>
      </c>
      <c r="AP34" s="13">
        <v>2</v>
      </c>
      <c r="AQ34" s="14">
        <v>2</v>
      </c>
    </row>
    <row r="35" spans="1:43" s="6" customFormat="1" ht="24" customHeight="1">
      <c r="A35" s="25" t="s">
        <v>68</v>
      </c>
      <c r="B35" s="82" t="s">
        <v>80</v>
      </c>
      <c r="C35" s="28" t="s">
        <v>88</v>
      </c>
      <c r="D35" s="35">
        <v>3</v>
      </c>
      <c r="E35" s="35">
        <v>4</v>
      </c>
      <c r="F35" s="35">
        <v>4</v>
      </c>
      <c r="G35" s="35">
        <v>2</v>
      </c>
      <c r="H35" s="35">
        <v>2</v>
      </c>
      <c r="I35" s="35">
        <v>2</v>
      </c>
      <c r="J35" s="35">
        <v>4</v>
      </c>
      <c r="K35" s="35">
        <v>4</v>
      </c>
      <c r="L35" s="35">
        <v>4</v>
      </c>
      <c r="M35" s="35">
        <v>2</v>
      </c>
      <c r="N35" s="35">
        <v>3</v>
      </c>
      <c r="O35" s="35">
        <v>0</v>
      </c>
      <c r="P35" s="35">
        <v>4</v>
      </c>
      <c r="Q35" s="35">
        <v>3</v>
      </c>
      <c r="R35" s="35">
        <v>3</v>
      </c>
      <c r="S35" s="35">
        <v>2</v>
      </c>
      <c r="T35" s="35">
        <v>3</v>
      </c>
      <c r="U35" s="35">
        <v>2</v>
      </c>
      <c r="V35" s="35">
        <v>2</v>
      </c>
      <c r="W35" s="35">
        <v>4</v>
      </c>
      <c r="X35" s="35">
        <v>6</v>
      </c>
      <c r="Y35" s="35">
        <v>0</v>
      </c>
      <c r="Z35" s="35">
        <v>2</v>
      </c>
      <c r="AA35" s="35">
        <v>3</v>
      </c>
      <c r="AB35" s="35">
        <v>3</v>
      </c>
      <c r="AC35" s="35">
        <v>1</v>
      </c>
      <c r="AD35" s="35">
        <v>1</v>
      </c>
      <c r="AE35" s="35">
        <v>4</v>
      </c>
      <c r="AF35" s="35">
        <v>4</v>
      </c>
      <c r="AG35" s="35">
        <v>4</v>
      </c>
      <c r="AH35" s="35">
        <v>4</v>
      </c>
      <c r="AI35" s="35">
        <v>4</v>
      </c>
      <c r="AJ35" s="35">
        <v>2</v>
      </c>
      <c r="AK35" s="35">
        <v>2</v>
      </c>
      <c r="AL35" s="35">
        <v>4</v>
      </c>
      <c r="AM35" s="37">
        <v>4</v>
      </c>
      <c r="AN35" s="35">
        <v>2</v>
      </c>
      <c r="AO35" s="35">
        <f>SUM(D35:AN35)</f>
        <v>107</v>
      </c>
      <c r="AP35" s="35">
        <v>2</v>
      </c>
      <c r="AQ35" s="38">
        <v>2</v>
      </c>
    </row>
    <row r="36" spans="1:43" s="6" customFormat="1" ht="24" customHeight="1">
      <c r="A36" s="26"/>
      <c r="B36" s="83"/>
      <c r="C36" s="27" t="s">
        <v>50</v>
      </c>
      <c r="D36" s="13">
        <v>2</v>
      </c>
      <c r="E36" s="13">
        <v>4</v>
      </c>
      <c r="F36" s="13">
        <v>2</v>
      </c>
      <c r="G36" s="13">
        <v>2</v>
      </c>
      <c r="H36" s="13">
        <v>2</v>
      </c>
      <c r="I36" s="13">
        <v>2</v>
      </c>
      <c r="J36" s="13">
        <v>4</v>
      </c>
      <c r="K36" s="13">
        <v>4</v>
      </c>
      <c r="L36" s="13">
        <v>4</v>
      </c>
      <c r="M36" s="13">
        <v>2</v>
      </c>
      <c r="N36" s="13">
        <v>3</v>
      </c>
      <c r="O36" s="13">
        <v>0</v>
      </c>
      <c r="P36" s="13">
        <v>4</v>
      </c>
      <c r="Q36" s="13">
        <v>3</v>
      </c>
      <c r="R36" s="13">
        <v>3</v>
      </c>
      <c r="S36" s="13">
        <v>2</v>
      </c>
      <c r="T36" s="13">
        <v>3</v>
      </c>
      <c r="U36" s="13">
        <v>2</v>
      </c>
      <c r="V36" s="13">
        <v>0</v>
      </c>
      <c r="W36" s="13">
        <v>0</v>
      </c>
      <c r="X36" s="13">
        <v>4</v>
      </c>
      <c r="Y36" s="13">
        <v>4</v>
      </c>
      <c r="Z36" s="13">
        <v>2</v>
      </c>
      <c r="AA36" s="13">
        <v>0</v>
      </c>
      <c r="AB36" s="13">
        <v>1</v>
      </c>
      <c r="AC36" s="13">
        <v>1</v>
      </c>
      <c r="AD36" s="13">
        <v>1</v>
      </c>
      <c r="AE36" s="13">
        <v>4</v>
      </c>
      <c r="AF36" s="13">
        <v>4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f t="shared" si="1"/>
        <v>69</v>
      </c>
      <c r="AP36" s="13">
        <v>1</v>
      </c>
      <c r="AQ36" s="14">
        <v>1</v>
      </c>
    </row>
    <row r="37" spans="1:43" s="6" customFormat="1" ht="21" customHeight="1">
      <c r="A37" s="25" t="s">
        <v>67</v>
      </c>
      <c r="B37" s="82" t="s">
        <v>81</v>
      </c>
      <c r="C37" s="28" t="s">
        <v>88</v>
      </c>
      <c r="D37" s="35">
        <v>2</v>
      </c>
      <c r="E37" s="35">
        <v>4</v>
      </c>
      <c r="F37" s="35">
        <v>4</v>
      </c>
      <c r="G37" s="35">
        <v>2</v>
      </c>
      <c r="H37" s="35">
        <v>2</v>
      </c>
      <c r="I37" s="35">
        <v>3</v>
      </c>
      <c r="J37" s="35">
        <v>2</v>
      </c>
      <c r="K37" s="35">
        <v>4</v>
      </c>
      <c r="L37" s="35">
        <v>4</v>
      </c>
      <c r="M37" s="35">
        <v>2</v>
      </c>
      <c r="N37" s="35">
        <v>3</v>
      </c>
      <c r="O37" s="35">
        <v>2</v>
      </c>
      <c r="P37" s="35">
        <v>4</v>
      </c>
      <c r="Q37" s="35">
        <v>3</v>
      </c>
      <c r="R37" s="35">
        <v>3</v>
      </c>
      <c r="S37" s="35">
        <v>2</v>
      </c>
      <c r="T37" s="35">
        <v>2</v>
      </c>
      <c r="U37" s="35">
        <v>2</v>
      </c>
      <c r="V37" s="35">
        <v>2</v>
      </c>
      <c r="W37" s="35">
        <v>4</v>
      </c>
      <c r="X37" s="35">
        <v>3</v>
      </c>
      <c r="Y37" s="35">
        <v>0</v>
      </c>
      <c r="Z37" s="35">
        <v>5</v>
      </c>
      <c r="AA37" s="35">
        <v>3</v>
      </c>
      <c r="AB37" s="35">
        <v>3</v>
      </c>
      <c r="AC37" s="35">
        <v>3</v>
      </c>
      <c r="AD37" s="35">
        <v>1</v>
      </c>
      <c r="AE37" s="35">
        <v>4</v>
      </c>
      <c r="AF37" s="35">
        <v>4</v>
      </c>
      <c r="AG37" s="35">
        <v>4</v>
      </c>
      <c r="AH37" s="35">
        <v>4</v>
      </c>
      <c r="AI37" s="35">
        <v>4</v>
      </c>
      <c r="AJ37" s="35">
        <v>2</v>
      </c>
      <c r="AK37" s="35">
        <v>2</v>
      </c>
      <c r="AL37" s="35">
        <v>1</v>
      </c>
      <c r="AM37" s="37">
        <v>1</v>
      </c>
      <c r="AN37" s="35">
        <v>1</v>
      </c>
      <c r="AO37" s="35">
        <f t="shared" si="1"/>
        <v>101</v>
      </c>
      <c r="AP37" s="35">
        <v>3</v>
      </c>
      <c r="AQ37" s="38">
        <v>3</v>
      </c>
    </row>
    <row r="38" spans="1:43" s="6" customFormat="1" ht="21" customHeight="1">
      <c r="A38" s="26"/>
      <c r="B38" s="83"/>
      <c r="C38" s="27" t="s">
        <v>50</v>
      </c>
      <c r="D38" s="13">
        <v>1</v>
      </c>
      <c r="E38" s="13">
        <v>4</v>
      </c>
      <c r="F38" s="13">
        <v>4</v>
      </c>
      <c r="G38" s="13">
        <v>2</v>
      </c>
      <c r="H38" s="13">
        <v>2</v>
      </c>
      <c r="I38" s="13">
        <v>2</v>
      </c>
      <c r="J38" s="13">
        <v>2</v>
      </c>
      <c r="K38" s="13">
        <v>2</v>
      </c>
      <c r="L38" s="13">
        <v>1</v>
      </c>
      <c r="M38" s="13">
        <v>2</v>
      </c>
      <c r="N38" s="13">
        <v>2</v>
      </c>
      <c r="O38" s="13">
        <v>1</v>
      </c>
      <c r="P38" s="13">
        <v>3</v>
      </c>
      <c r="Q38" s="13">
        <v>1</v>
      </c>
      <c r="R38" s="13">
        <v>0</v>
      </c>
      <c r="S38" s="13">
        <v>2</v>
      </c>
      <c r="T38" s="13">
        <v>3</v>
      </c>
      <c r="U38" s="13">
        <v>0</v>
      </c>
      <c r="V38" s="13">
        <v>2</v>
      </c>
      <c r="W38" s="13">
        <v>4</v>
      </c>
      <c r="X38" s="13">
        <v>1</v>
      </c>
      <c r="Y38" s="13">
        <v>0</v>
      </c>
      <c r="Z38" s="13">
        <v>5</v>
      </c>
      <c r="AA38" s="13">
        <v>3</v>
      </c>
      <c r="AB38" s="13">
        <v>3</v>
      </c>
      <c r="AC38" s="13">
        <v>0</v>
      </c>
      <c r="AD38" s="13">
        <v>0</v>
      </c>
      <c r="AE38" s="13">
        <v>4</v>
      </c>
      <c r="AF38" s="13">
        <v>2</v>
      </c>
      <c r="AG38" s="13">
        <v>4</v>
      </c>
      <c r="AH38" s="13">
        <v>4</v>
      </c>
      <c r="AI38" s="13">
        <v>4</v>
      </c>
      <c r="AJ38" s="13">
        <v>2</v>
      </c>
      <c r="AK38" s="13">
        <v>2</v>
      </c>
      <c r="AL38" s="13">
        <v>4</v>
      </c>
      <c r="AM38" s="13">
        <v>4</v>
      </c>
      <c r="AN38" s="13">
        <v>2</v>
      </c>
      <c r="AO38" s="13">
        <f t="shared" si="1"/>
        <v>84</v>
      </c>
      <c r="AP38" s="13">
        <v>3</v>
      </c>
      <c r="AQ38" s="14">
        <v>3</v>
      </c>
    </row>
    <row r="39" spans="1:43" s="6" customFormat="1" ht="21" customHeight="1">
      <c r="A39" s="25" t="s">
        <v>60</v>
      </c>
      <c r="B39" s="84" t="s">
        <v>82</v>
      </c>
      <c r="C39" s="28" t="s">
        <v>88</v>
      </c>
      <c r="D39" s="35">
        <v>3</v>
      </c>
      <c r="E39" s="35">
        <v>4</v>
      </c>
      <c r="F39" s="35">
        <v>4</v>
      </c>
      <c r="G39" s="35">
        <v>2</v>
      </c>
      <c r="H39" s="35">
        <v>1</v>
      </c>
      <c r="I39" s="35">
        <v>3</v>
      </c>
      <c r="J39" s="35">
        <v>4</v>
      </c>
      <c r="K39" s="35">
        <v>4</v>
      </c>
      <c r="L39" s="35">
        <v>2</v>
      </c>
      <c r="M39" s="35">
        <v>2</v>
      </c>
      <c r="N39" s="35">
        <v>0</v>
      </c>
      <c r="O39" s="35">
        <v>0</v>
      </c>
      <c r="P39" s="35">
        <v>4</v>
      </c>
      <c r="Q39" s="35">
        <v>3</v>
      </c>
      <c r="R39" s="35">
        <v>3</v>
      </c>
      <c r="S39" s="35">
        <v>2</v>
      </c>
      <c r="T39" s="35">
        <v>3</v>
      </c>
      <c r="U39" s="35">
        <v>2</v>
      </c>
      <c r="V39" s="35">
        <v>0</v>
      </c>
      <c r="W39" s="35">
        <v>0</v>
      </c>
      <c r="X39" s="35">
        <v>3</v>
      </c>
      <c r="Y39" s="35">
        <v>0</v>
      </c>
      <c r="Z39" s="35">
        <v>5</v>
      </c>
      <c r="AA39" s="35">
        <v>3</v>
      </c>
      <c r="AB39" s="35">
        <v>3</v>
      </c>
      <c r="AC39" s="35">
        <v>1</v>
      </c>
      <c r="AD39" s="35">
        <v>0</v>
      </c>
      <c r="AE39" s="35">
        <v>4</v>
      </c>
      <c r="AF39" s="35">
        <v>4</v>
      </c>
      <c r="AG39" s="35">
        <v>2</v>
      </c>
      <c r="AH39" s="35">
        <v>4</v>
      </c>
      <c r="AI39" s="35">
        <v>0</v>
      </c>
      <c r="AJ39" s="35">
        <v>2</v>
      </c>
      <c r="AK39" s="35">
        <v>1</v>
      </c>
      <c r="AL39" s="35">
        <v>4</v>
      </c>
      <c r="AM39" s="37">
        <v>0</v>
      </c>
      <c r="AN39" s="35">
        <v>2</v>
      </c>
      <c r="AO39" s="35">
        <f t="shared" si="1"/>
        <v>84</v>
      </c>
      <c r="AP39" s="35">
        <v>1</v>
      </c>
      <c r="AQ39" s="38">
        <v>1</v>
      </c>
    </row>
    <row r="40" spans="1:43" s="6" customFormat="1" ht="21" customHeight="1" thickBot="1">
      <c r="A40" s="29"/>
      <c r="B40" s="30"/>
      <c r="C40" s="79" t="s">
        <v>50</v>
      </c>
      <c r="D40" s="80">
        <v>1</v>
      </c>
      <c r="E40" s="80">
        <v>4</v>
      </c>
      <c r="F40" s="80">
        <v>4</v>
      </c>
      <c r="G40" s="80">
        <v>2</v>
      </c>
      <c r="H40" s="80">
        <v>1</v>
      </c>
      <c r="I40" s="80">
        <v>3</v>
      </c>
      <c r="J40" s="80">
        <v>4</v>
      </c>
      <c r="K40" s="80">
        <v>4</v>
      </c>
      <c r="L40" s="80">
        <v>2</v>
      </c>
      <c r="M40" s="80">
        <v>2</v>
      </c>
      <c r="N40" s="80">
        <v>0</v>
      </c>
      <c r="O40" s="80">
        <v>0</v>
      </c>
      <c r="P40" s="80">
        <v>4</v>
      </c>
      <c r="Q40" s="80">
        <v>2</v>
      </c>
      <c r="R40" s="80">
        <v>1</v>
      </c>
      <c r="S40" s="80">
        <v>2</v>
      </c>
      <c r="T40" s="80">
        <v>2</v>
      </c>
      <c r="U40" s="80">
        <v>0</v>
      </c>
      <c r="V40" s="80">
        <v>2</v>
      </c>
      <c r="W40" s="80">
        <v>4</v>
      </c>
      <c r="X40" s="80">
        <v>6</v>
      </c>
      <c r="Y40" s="80">
        <v>4</v>
      </c>
      <c r="Z40" s="80">
        <v>3</v>
      </c>
      <c r="AA40" s="80">
        <v>3</v>
      </c>
      <c r="AB40" s="80">
        <v>3</v>
      </c>
      <c r="AC40" s="80">
        <v>1</v>
      </c>
      <c r="AD40" s="80">
        <v>2</v>
      </c>
      <c r="AE40" s="80">
        <v>4</v>
      </c>
      <c r="AF40" s="80">
        <v>4</v>
      </c>
      <c r="AG40" s="80">
        <v>4</v>
      </c>
      <c r="AH40" s="80">
        <v>4</v>
      </c>
      <c r="AI40" s="80">
        <v>4</v>
      </c>
      <c r="AJ40" s="80">
        <v>2</v>
      </c>
      <c r="AK40" s="80">
        <v>2</v>
      </c>
      <c r="AL40" s="80">
        <v>4</v>
      </c>
      <c r="AM40" s="80">
        <v>0</v>
      </c>
      <c r="AN40" s="80">
        <v>2</v>
      </c>
      <c r="AO40" s="80">
        <f t="shared" si="1"/>
        <v>96</v>
      </c>
      <c r="AP40" s="80">
        <v>1</v>
      </c>
      <c r="AQ40" s="81">
        <v>1</v>
      </c>
    </row>
    <row r="41" spans="1:43" s="6" customFormat="1" ht="25.5" customHeight="1">
      <c r="A41" s="142" t="s">
        <v>103</v>
      </c>
      <c r="B41" s="143"/>
      <c r="C41" s="31">
        <v>2016</v>
      </c>
      <c r="D41" s="86">
        <f>D11+D15+D17+D19+D21+D23+D25+D27+D29+D31+D33+D35+D37+D39+D13</f>
        <v>35</v>
      </c>
      <c r="E41" s="86">
        <f aca="true" t="shared" si="2" ref="E41:AP41">E11+E15+E17+E19+E21+E23+E25+E27+E29+E31+E33+E35+E37+E39+E13</f>
        <v>60</v>
      </c>
      <c r="F41" s="86">
        <f t="shared" si="2"/>
        <v>60</v>
      </c>
      <c r="G41" s="86">
        <f t="shared" si="2"/>
        <v>30</v>
      </c>
      <c r="H41" s="86">
        <f t="shared" si="2"/>
        <v>26</v>
      </c>
      <c r="I41" s="44">
        <f t="shared" si="2"/>
        <v>41</v>
      </c>
      <c r="J41" s="44">
        <f t="shared" si="2"/>
        <v>53</v>
      </c>
      <c r="K41" s="44">
        <f t="shared" si="2"/>
        <v>52</v>
      </c>
      <c r="L41" s="44">
        <f t="shared" si="2"/>
        <v>53</v>
      </c>
      <c r="M41" s="44">
        <f t="shared" si="2"/>
        <v>28</v>
      </c>
      <c r="N41" s="86">
        <f t="shared" si="2"/>
        <v>37</v>
      </c>
      <c r="O41" s="86">
        <f t="shared" si="2"/>
        <v>22</v>
      </c>
      <c r="P41" s="86">
        <f t="shared" si="2"/>
        <v>57</v>
      </c>
      <c r="Q41" s="86">
        <f t="shared" si="2"/>
        <v>42</v>
      </c>
      <c r="R41" s="86">
        <f t="shared" si="2"/>
        <v>41</v>
      </c>
      <c r="S41" s="44">
        <f t="shared" si="2"/>
        <v>28</v>
      </c>
      <c r="T41" s="44">
        <f t="shared" si="2"/>
        <v>37</v>
      </c>
      <c r="U41" s="44">
        <f t="shared" si="2"/>
        <v>24</v>
      </c>
      <c r="V41" s="44">
        <f t="shared" si="2"/>
        <v>22</v>
      </c>
      <c r="W41" s="44">
        <f t="shared" si="2"/>
        <v>44</v>
      </c>
      <c r="X41" s="86">
        <f t="shared" si="2"/>
        <v>46</v>
      </c>
      <c r="Y41" s="86">
        <f t="shared" si="2"/>
        <v>27</v>
      </c>
      <c r="Z41" s="86">
        <f t="shared" si="2"/>
        <v>47</v>
      </c>
      <c r="AA41" s="86">
        <f t="shared" si="2"/>
        <v>42</v>
      </c>
      <c r="AB41" s="86">
        <f t="shared" si="2"/>
        <v>42</v>
      </c>
      <c r="AC41" s="86">
        <f t="shared" si="2"/>
        <v>19</v>
      </c>
      <c r="AD41" s="86">
        <f t="shared" si="2"/>
        <v>11</v>
      </c>
      <c r="AE41" s="86">
        <f t="shared" si="2"/>
        <v>42</v>
      </c>
      <c r="AF41" s="44">
        <f t="shared" si="2"/>
        <v>50</v>
      </c>
      <c r="AG41" s="44">
        <f t="shared" si="2"/>
        <v>46</v>
      </c>
      <c r="AH41" s="44">
        <f t="shared" si="2"/>
        <v>52</v>
      </c>
      <c r="AI41" s="44">
        <f t="shared" si="2"/>
        <v>40</v>
      </c>
      <c r="AJ41" s="44">
        <f t="shared" si="2"/>
        <v>26</v>
      </c>
      <c r="AK41" s="44">
        <f t="shared" si="2"/>
        <v>18</v>
      </c>
      <c r="AL41" s="44">
        <f t="shared" si="2"/>
        <v>46</v>
      </c>
      <c r="AM41" s="44">
        <f t="shared" si="2"/>
        <v>29</v>
      </c>
      <c r="AN41" s="44">
        <f t="shared" si="2"/>
        <v>21</v>
      </c>
      <c r="AO41" s="32">
        <f t="shared" si="2"/>
        <v>1396</v>
      </c>
      <c r="AP41" s="32">
        <f t="shared" si="2"/>
        <v>37</v>
      </c>
      <c r="AQ41" s="41">
        <f>AQ11+AQ15+AQ17+AQ19+AQ21+AQ23+AQ25+AQ27+AQ29+AQ31+AQ33+AQ35+AQ37+AQ39+AQ13</f>
        <v>27</v>
      </c>
    </row>
    <row r="42" spans="1:43" s="6" customFormat="1" ht="21" customHeight="1">
      <c r="A42" s="33" t="s">
        <v>54</v>
      </c>
      <c r="B42" s="20"/>
      <c r="C42" s="20"/>
      <c r="D42" s="87"/>
      <c r="E42" s="87"/>
      <c r="F42" s="87"/>
      <c r="G42" s="87"/>
      <c r="H42" s="87"/>
      <c r="I42" s="45" t="s">
        <v>55</v>
      </c>
      <c r="J42" s="45" t="s">
        <v>92</v>
      </c>
      <c r="K42" s="46"/>
      <c r="L42" s="45"/>
      <c r="M42" s="47">
        <f>SUM(D41:M41)</f>
        <v>438</v>
      </c>
      <c r="N42" s="99"/>
      <c r="O42" s="87"/>
      <c r="P42" s="87"/>
      <c r="Q42" s="87"/>
      <c r="R42" s="87" t="s">
        <v>56</v>
      </c>
      <c r="S42" s="53"/>
      <c r="T42" s="53" t="s">
        <v>93</v>
      </c>
      <c r="U42" s="53"/>
      <c r="V42" s="54"/>
      <c r="W42" s="55">
        <f>SUM(N41:W41)</f>
        <v>354</v>
      </c>
      <c r="X42" s="93"/>
      <c r="Y42" s="93"/>
      <c r="Z42" s="93"/>
      <c r="AA42" s="93"/>
      <c r="AB42" s="93"/>
      <c r="AC42" s="93"/>
      <c r="AD42" s="93"/>
      <c r="AE42" s="93"/>
      <c r="AF42" s="56"/>
      <c r="AG42" s="56"/>
      <c r="AH42" s="56"/>
      <c r="AI42" s="56" t="s">
        <v>57</v>
      </c>
      <c r="AJ42" s="56" t="s">
        <v>94</v>
      </c>
      <c r="AK42" s="56"/>
      <c r="AL42" s="56"/>
      <c r="AM42" s="56"/>
      <c r="AN42" s="47">
        <f>SUM(X41:AN41)</f>
        <v>604</v>
      </c>
      <c r="AO42" s="9">
        <f>M42+W42+AN42</f>
        <v>1396</v>
      </c>
      <c r="AP42" s="109" t="s">
        <v>95</v>
      </c>
      <c r="AQ42" s="110"/>
    </row>
    <row r="43" spans="1:43" s="6" customFormat="1" ht="21" customHeight="1">
      <c r="A43" s="33" t="s">
        <v>86</v>
      </c>
      <c r="B43" s="20"/>
      <c r="C43" s="20"/>
      <c r="D43" s="87"/>
      <c r="E43" s="87"/>
      <c r="F43" s="87"/>
      <c r="G43" s="87"/>
      <c r="H43" s="87"/>
      <c r="I43" s="53" t="s">
        <v>55</v>
      </c>
      <c r="J43" s="53"/>
      <c r="K43" s="111">
        <f>M42/480*100%</f>
        <v>0.9125</v>
      </c>
      <c r="L43" s="112"/>
      <c r="M43" s="57">
        <f>M42/15</f>
        <v>29.2</v>
      </c>
      <c r="N43" s="99"/>
      <c r="O43" s="87"/>
      <c r="P43" s="87"/>
      <c r="Q43" s="87"/>
      <c r="R43" s="87" t="s">
        <v>56</v>
      </c>
      <c r="S43" s="53"/>
      <c r="T43" s="111">
        <f>W42/420*100%</f>
        <v>0.8428571428571429</v>
      </c>
      <c r="U43" s="112"/>
      <c r="V43" s="54"/>
      <c r="W43" s="57">
        <f>W42/15</f>
        <v>23.6</v>
      </c>
      <c r="X43" s="99"/>
      <c r="Y43" s="87"/>
      <c r="Z43" s="87"/>
      <c r="AA43" s="87"/>
      <c r="AB43" s="87"/>
      <c r="AC43" s="87"/>
      <c r="AD43" s="87"/>
      <c r="AE43" s="87"/>
      <c r="AF43" s="53"/>
      <c r="AG43" s="53"/>
      <c r="AH43" s="53"/>
      <c r="AI43" s="53" t="s">
        <v>57</v>
      </c>
      <c r="AJ43" s="53"/>
      <c r="AK43" s="124">
        <f>AN42/900*100%</f>
        <v>0.6711111111111111</v>
      </c>
      <c r="AL43" s="125"/>
      <c r="AM43" s="126"/>
      <c r="AN43" s="57">
        <f>AN42/15</f>
        <v>40.266666666666666</v>
      </c>
      <c r="AO43" s="20">
        <f>M43+W43+AN43</f>
        <v>93.06666666666666</v>
      </c>
      <c r="AP43" s="127">
        <f>AO42/1800*100%</f>
        <v>0.7755555555555556</v>
      </c>
      <c r="AQ43" s="128"/>
    </row>
    <row r="44" spans="1:43" s="6" customFormat="1" ht="21" customHeight="1">
      <c r="A44" s="59" t="s">
        <v>102</v>
      </c>
      <c r="B44" s="90"/>
      <c r="C44" s="58"/>
      <c r="D44" s="149">
        <f>D41+E41+F41+G41+H41</f>
        <v>211</v>
      </c>
      <c r="E44" s="150"/>
      <c r="F44" s="151"/>
      <c r="G44" s="88" t="s">
        <v>100</v>
      </c>
      <c r="H44" s="89"/>
      <c r="I44" s="164">
        <f>15*15</f>
        <v>225</v>
      </c>
      <c r="J44" s="165"/>
      <c r="K44" s="163">
        <f>D44/I44</f>
        <v>0.9377777777777778</v>
      </c>
      <c r="L44" s="168"/>
      <c r="M44" s="91"/>
      <c r="N44" s="149">
        <f>SUM(N41:R41)</f>
        <v>199</v>
      </c>
      <c r="O44" s="150"/>
      <c r="P44" s="151"/>
      <c r="Q44" s="88" t="s">
        <v>100</v>
      </c>
      <c r="R44" s="92"/>
      <c r="S44" s="164">
        <f>15*15</f>
        <v>225</v>
      </c>
      <c r="T44" s="165"/>
      <c r="U44" s="163">
        <f>N44/S44</f>
        <v>0.8844444444444445</v>
      </c>
      <c r="V44" s="151"/>
      <c r="W44" s="91"/>
      <c r="X44" s="149">
        <f>SUM(X41:AE41)</f>
        <v>276</v>
      </c>
      <c r="Y44" s="153"/>
      <c r="Z44" s="88" t="s">
        <v>100</v>
      </c>
      <c r="AA44" s="93"/>
      <c r="AB44" s="166">
        <f>30*15</f>
        <v>450</v>
      </c>
      <c r="AC44" s="151"/>
      <c r="AD44" s="163">
        <f>X44/AB44</f>
        <v>0.6133333333333333</v>
      </c>
      <c r="AE44" s="151"/>
      <c r="AF44" s="93"/>
      <c r="AG44" s="93"/>
      <c r="AH44" s="93"/>
      <c r="AI44" s="93"/>
      <c r="AJ44" s="93"/>
      <c r="AK44" s="94"/>
      <c r="AL44" s="95"/>
      <c r="AM44" s="133">
        <f>AO44/AP44</f>
        <v>0.7622222222222222</v>
      </c>
      <c r="AN44" s="134"/>
      <c r="AO44" s="96">
        <f>D44+N44+X44</f>
        <v>686</v>
      </c>
      <c r="AP44" s="97">
        <f>I44+S44+AB44</f>
        <v>900</v>
      </c>
      <c r="AQ44" s="176" t="s">
        <v>100</v>
      </c>
    </row>
    <row r="45" spans="1:43" s="6" customFormat="1" ht="21" customHeight="1" thickBot="1">
      <c r="A45" s="60"/>
      <c r="B45" s="61" t="s">
        <v>101</v>
      </c>
      <c r="C45" s="62"/>
      <c r="D45" s="146">
        <f>SUM(I41:M41)</f>
        <v>227</v>
      </c>
      <c r="E45" s="136"/>
      <c r="F45" s="152"/>
      <c r="G45" s="63" t="s">
        <v>100</v>
      </c>
      <c r="H45" s="64"/>
      <c r="I45" s="129">
        <f>17*15</f>
        <v>255</v>
      </c>
      <c r="J45" s="130"/>
      <c r="K45" s="167">
        <f>D45/I45</f>
        <v>0.8901960784313725</v>
      </c>
      <c r="L45" s="148"/>
      <c r="M45" s="65"/>
      <c r="N45" s="146">
        <f>SUM(S41:W41)</f>
        <v>155</v>
      </c>
      <c r="O45" s="147"/>
      <c r="P45" s="148"/>
      <c r="Q45" s="66" t="s">
        <v>100</v>
      </c>
      <c r="R45" s="67"/>
      <c r="S45" s="129">
        <f>13*15</f>
        <v>195</v>
      </c>
      <c r="T45" s="130"/>
      <c r="U45" s="167">
        <f>N45/S45</f>
        <v>0.7948717948717948</v>
      </c>
      <c r="V45" s="148"/>
      <c r="W45" s="65"/>
      <c r="X45" s="68"/>
      <c r="Y45" s="48"/>
      <c r="Z45" s="48"/>
      <c r="AA45" s="48"/>
      <c r="AB45" s="48"/>
      <c r="AC45" s="48"/>
      <c r="AD45" s="48"/>
      <c r="AE45" s="48"/>
      <c r="AF45" s="131">
        <f>SUM(AF41:AN41)</f>
        <v>328</v>
      </c>
      <c r="AG45" s="132"/>
      <c r="AH45" s="69" t="s">
        <v>100</v>
      </c>
      <c r="AI45" s="135">
        <f>30*15</f>
        <v>450</v>
      </c>
      <c r="AJ45" s="136"/>
      <c r="AK45" s="137">
        <f>AF45/AI45</f>
        <v>0.7288888888888889</v>
      </c>
      <c r="AL45" s="138"/>
      <c r="AM45" s="171">
        <f>AO45/AP45</f>
        <v>0.7888888888888889</v>
      </c>
      <c r="AN45" s="172"/>
      <c r="AO45" s="70">
        <f>D45+N45+AF45</f>
        <v>710</v>
      </c>
      <c r="AP45" s="71">
        <f>I45+S45+AI45</f>
        <v>900</v>
      </c>
      <c r="AQ45" s="177"/>
    </row>
    <row r="46" spans="1:43" ht="25.5" customHeight="1">
      <c r="A46" s="105" t="s">
        <v>104</v>
      </c>
      <c r="B46" s="106"/>
      <c r="C46" s="77">
        <v>2015</v>
      </c>
      <c r="D46" s="98">
        <v>16</v>
      </c>
      <c r="E46" s="98">
        <v>44</v>
      </c>
      <c r="F46" s="98">
        <v>40</v>
      </c>
      <c r="G46" s="98">
        <v>26</v>
      </c>
      <c r="H46" s="98">
        <v>21</v>
      </c>
      <c r="I46" s="73">
        <v>34</v>
      </c>
      <c r="J46" s="73">
        <v>50</v>
      </c>
      <c r="K46" s="73">
        <v>50</v>
      </c>
      <c r="L46" s="73">
        <v>40</v>
      </c>
      <c r="M46" s="73">
        <v>26</v>
      </c>
      <c r="N46" s="98">
        <v>21</v>
      </c>
      <c r="O46" s="98">
        <v>6</v>
      </c>
      <c r="P46" s="98">
        <v>48</v>
      </c>
      <c r="Q46" s="98">
        <v>27</v>
      </c>
      <c r="R46" s="98">
        <v>27</v>
      </c>
      <c r="S46" s="73">
        <v>24</v>
      </c>
      <c r="T46" s="73">
        <v>31</v>
      </c>
      <c r="U46" s="73">
        <v>2</v>
      </c>
      <c r="V46" s="73">
        <v>22</v>
      </c>
      <c r="W46" s="73">
        <v>44</v>
      </c>
      <c r="X46" s="98">
        <v>41</v>
      </c>
      <c r="Y46" s="98">
        <v>25</v>
      </c>
      <c r="Z46" s="98">
        <v>35</v>
      </c>
      <c r="AA46" s="98">
        <v>30</v>
      </c>
      <c r="AB46" s="98">
        <v>31</v>
      </c>
      <c r="AC46" s="98">
        <v>12</v>
      </c>
      <c r="AD46" s="98">
        <v>8</v>
      </c>
      <c r="AE46" s="98">
        <v>44</v>
      </c>
      <c r="AF46" s="73">
        <v>46</v>
      </c>
      <c r="AG46" s="73">
        <v>44</v>
      </c>
      <c r="AH46" s="73">
        <v>48</v>
      </c>
      <c r="AI46" s="73">
        <v>44</v>
      </c>
      <c r="AJ46" s="73">
        <v>22</v>
      </c>
      <c r="AK46" s="73">
        <v>21</v>
      </c>
      <c r="AL46" s="73">
        <v>44</v>
      </c>
      <c r="AM46" s="73">
        <v>31</v>
      </c>
      <c r="AN46" s="73">
        <v>21</v>
      </c>
      <c r="AO46" s="32">
        <v>1146</v>
      </c>
      <c r="AP46" s="74">
        <v>22</v>
      </c>
      <c r="AQ46" s="75">
        <v>20</v>
      </c>
    </row>
    <row r="47" spans="1:43" ht="21.75" customHeight="1">
      <c r="A47" s="33" t="s">
        <v>54</v>
      </c>
      <c r="B47" s="20"/>
      <c r="C47" s="20"/>
      <c r="D47" s="20"/>
      <c r="E47" s="20"/>
      <c r="F47" s="20"/>
      <c r="G47" s="20"/>
      <c r="H47" s="20"/>
      <c r="I47" s="21" t="s">
        <v>55</v>
      </c>
      <c r="J47" s="21" t="s">
        <v>97</v>
      </c>
      <c r="K47" s="34"/>
      <c r="L47" s="21"/>
      <c r="M47" s="16">
        <f>SUM(D46:M46)</f>
        <v>347</v>
      </c>
      <c r="N47" s="49"/>
      <c r="O47" s="50"/>
      <c r="P47" s="50"/>
      <c r="Q47" s="50"/>
      <c r="R47" s="50" t="s">
        <v>56</v>
      </c>
      <c r="S47" s="20"/>
      <c r="T47" s="21" t="s">
        <v>83</v>
      </c>
      <c r="U47" s="20"/>
      <c r="V47" s="22"/>
      <c r="W47" s="23">
        <f>SUM(N46:W46)</f>
        <v>252</v>
      </c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 t="s">
        <v>57</v>
      </c>
      <c r="AJ47" s="36" t="s">
        <v>84</v>
      </c>
      <c r="AK47" s="11"/>
      <c r="AL47" s="11"/>
      <c r="AM47" s="11"/>
      <c r="AN47" s="16">
        <v>547</v>
      </c>
      <c r="AO47" s="9">
        <f>M47+W47+AN47</f>
        <v>1146</v>
      </c>
      <c r="AP47" s="109" t="s">
        <v>85</v>
      </c>
      <c r="AQ47" s="110"/>
    </row>
    <row r="48" spans="1:43" ht="12.75" customHeight="1">
      <c r="A48" s="76" t="s">
        <v>86</v>
      </c>
      <c r="B48" s="11"/>
      <c r="C48" s="11"/>
      <c r="D48" s="11"/>
      <c r="E48" s="11"/>
      <c r="F48" s="11"/>
      <c r="G48" s="11"/>
      <c r="H48" s="11"/>
      <c r="I48" s="11" t="s">
        <v>55</v>
      </c>
      <c r="J48" s="11"/>
      <c r="K48" s="144">
        <v>0.775</v>
      </c>
      <c r="L48" s="145"/>
      <c r="M48" s="9">
        <f>M47/14</f>
        <v>24.785714285714285</v>
      </c>
      <c r="N48" s="51"/>
      <c r="O48" s="52"/>
      <c r="P48" s="52"/>
      <c r="Q48" s="52"/>
      <c r="R48" s="52" t="s">
        <v>56</v>
      </c>
      <c r="S48" s="11"/>
      <c r="T48" s="144">
        <v>0.643</v>
      </c>
      <c r="U48" s="145"/>
      <c r="V48" s="12"/>
      <c r="W48" s="9">
        <f>W47/14</f>
        <v>18</v>
      </c>
      <c r="X48" s="10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 t="s">
        <v>57</v>
      </c>
      <c r="AJ48" s="11"/>
      <c r="AK48" s="121">
        <v>0.651</v>
      </c>
      <c r="AL48" s="122"/>
      <c r="AM48" s="123"/>
      <c r="AN48" s="9">
        <f>AN47/14</f>
        <v>39.07142857142857</v>
      </c>
      <c r="AO48" s="11">
        <f>M48+W48+AN48</f>
        <v>81.85714285714286</v>
      </c>
      <c r="AP48" s="119">
        <v>0.682</v>
      </c>
      <c r="AQ48" s="120"/>
    </row>
    <row r="49" spans="1:43" s="6" customFormat="1" ht="21" customHeight="1">
      <c r="A49" s="59" t="s">
        <v>98</v>
      </c>
      <c r="B49" s="90"/>
      <c r="C49" s="58"/>
      <c r="D49" s="169">
        <f>D46+E46+F46+G46+H46</f>
        <v>147</v>
      </c>
      <c r="E49" s="170"/>
      <c r="F49" s="174"/>
      <c r="G49" s="88" t="s">
        <v>100</v>
      </c>
      <c r="H49" s="89"/>
      <c r="I49" s="164">
        <f>15*14</f>
        <v>210</v>
      </c>
      <c r="J49" s="178"/>
      <c r="K49" s="163">
        <f>D49/I49</f>
        <v>0.7</v>
      </c>
      <c r="L49" s="168"/>
      <c r="M49" s="91"/>
      <c r="N49" s="169">
        <f>SUM(N46:R46)</f>
        <v>129</v>
      </c>
      <c r="O49" s="170"/>
      <c r="P49" s="174"/>
      <c r="Q49" s="88" t="s">
        <v>100</v>
      </c>
      <c r="R49" s="100"/>
      <c r="S49" s="164">
        <f>15*14</f>
        <v>210</v>
      </c>
      <c r="T49" s="178"/>
      <c r="U49" s="163">
        <f>N49/S49</f>
        <v>0.6142857142857143</v>
      </c>
      <c r="V49" s="168"/>
      <c r="W49" s="91"/>
      <c r="X49" s="169">
        <f>SUM(X46:AE46)</f>
        <v>226</v>
      </c>
      <c r="Y49" s="170"/>
      <c r="Z49" s="88" t="s">
        <v>100</v>
      </c>
      <c r="AA49" s="93"/>
      <c r="AB49" s="166">
        <f>30*14</f>
        <v>420</v>
      </c>
      <c r="AC49" s="168"/>
      <c r="AD49" s="163">
        <f>X49/AB49</f>
        <v>0.5380952380952381</v>
      </c>
      <c r="AE49" s="168"/>
      <c r="AF49" s="93"/>
      <c r="AG49" s="93"/>
      <c r="AH49" s="93"/>
      <c r="AI49" s="93"/>
      <c r="AJ49" s="93"/>
      <c r="AK49" s="94"/>
      <c r="AL49" s="101"/>
      <c r="AM49" s="173">
        <f>AO49/AP49</f>
        <v>0.5976190476190476</v>
      </c>
      <c r="AN49" s="174"/>
      <c r="AO49" s="102">
        <f>D49+N49+X49</f>
        <v>502</v>
      </c>
      <c r="AP49" s="97">
        <f>I49+S49+AB49</f>
        <v>840</v>
      </c>
      <c r="AQ49" s="176" t="s">
        <v>100</v>
      </c>
    </row>
    <row r="50" spans="1:43" s="6" customFormat="1" ht="21" customHeight="1" thickBot="1">
      <c r="A50" s="60"/>
      <c r="B50" s="61" t="s">
        <v>99</v>
      </c>
      <c r="C50" s="62"/>
      <c r="D50" s="182">
        <f>SUM(I46:M46)</f>
        <v>200</v>
      </c>
      <c r="E50" s="183"/>
      <c r="F50" s="184"/>
      <c r="G50" s="63" t="s">
        <v>100</v>
      </c>
      <c r="H50" s="64"/>
      <c r="I50" s="129">
        <f>17*14</f>
        <v>238</v>
      </c>
      <c r="J50" s="185"/>
      <c r="K50" s="167">
        <f>D50/I50</f>
        <v>0.8403361344537815</v>
      </c>
      <c r="L50" s="186"/>
      <c r="M50" s="65"/>
      <c r="N50" s="182">
        <f>SUM(S46:W46)</f>
        <v>123</v>
      </c>
      <c r="O50" s="187"/>
      <c r="P50" s="180"/>
      <c r="Q50" s="66" t="s">
        <v>100</v>
      </c>
      <c r="R50" s="67"/>
      <c r="S50" s="129">
        <f>13*14</f>
        <v>182</v>
      </c>
      <c r="T50" s="185"/>
      <c r="U50" s="167">
        <f>N50/S50</f>
        <v>0.6758241758241759</v>
      </c>
      <c r="V50" s="186"/>
      <c r="W50" s="65"/>
      <c r="X50" s="68"/>
      <c r="Y50" s="48"/>
      <c r="Z50" s="48"/>
      <c r="AA50" s="48"/>
      <c r="AB50" s="48"/>
      <c r="AC50" s="48"/>
      <c r="AD50" s="48"/>
      <c r="AE50" s="48"/>
      <c r="AF50" s="188">
        <f>SUM(AF46:AN46)</f>
        <v>321</v>
      </c>
      <c r="AG50" s="187"/>
      <c r="AH50" s="69" t="s">
        <v>100</v>
      </c>
      <c r="AI50" s="135">
        <f>30*14</f>
        <v>420</v>
      </c>
      <c r="AJ50" s="189"/>
      <c r="AK50" s="137">
        <f>AF50/AI50</f>
        <v>0.7642857142857142</v>
      </c>
      <c r="AL50" s="175"/>
      <c r="AM50" s="179">
        <f>AO50/AP50</f>
        <v>0.7666666666666667</v>
      </c>
      <c r="AN50" s="180"/>
      <c r="AO50" s="72">
        <f>D50+N50+AF50</f>
        <v>644</v>
      </c>
      <c r="AP50" s="71">
        <f>I50+S50+AI50</f>
        <v>840</v>
      </c>
      <c r="AQ50" s="181"/>
    </row>
    <row r="51" spans="1:16" ht="12.75" customHeight="1">
      <c r="A51" s="1" t="s">
        <v>107</v>
      </c>
      <c r="B51" s="103" t="s">
        <v>105</v>
      </c>
      <c r="P51" s="1" t="s">
        <v>109</v>
      </c>
    </row>
    <row r="52" spans="2:16" ht="12.75" customHeight="1">
      <c r="B52" s="85" t="s">
        <v>106</v>
      </c>
      <c r="P52" s="1" t="s">
        <v>110</v>
      </c>
    </row>
    <row r="53" spans="1:16" ht="12.75" customHeight="1">
      <c r="A53" s="1" t="s">
        <v>108</v>
      </c>
      <c r="P53" s="1" t="s">
        <v>111</v>
      </c>
    </row>
    <row r="54" ht="12.75" customHeight="1">
      <c r="P54" s="1" t="s">
        <v>112</v>
      </c>
    </row>
  </sheetData>
  <sheetProtection/>
  <mergeCells count="67">
    <mergeCell ref="AM50:AN50"/>
    <mergeCell ref="AQ49:AQ50"/>
    <mergeCell ref="D50:F50"/>
    <mergeCell ref="I50:J50"/>
    <mergeCell ref="K50:L50"/>
    <mergeCell ref="N50:P50"/>
    <mergeCell ref="S50:T50"/>
    <mergeCell ref="U50:V50"/>
    <mergeCell ref="AF50:AG50"/>
    <mergeCell ref="AI50:AJ50"/>
    <mergeCell ref="AM45:AN45"/>
    <mergeCell ref="AM49:AN49"/>
    <mergeCell ref="AK50:AL50"/>
    <mergeCell ref="AQ44:AQ45"/>
    <mergeCell ref="D49:F49"/>
    <mergeCell ref="I49:J49"/>
    <mergeCell ref="K49:L49"/>
    <mergeCell ref="N49:P49"/>
    <mergeCell ref="S49:T49"/>
    <mergeCell ref="U49:V49"/>
    <mergeCell ref="I44:J44"/>
    <mergeCell ref="I45:J45"/>
    <mergeCell ref="K45:L45"/>
    <mergeCell ref="K44:L44"/>
    <mergeCell ref="U45:V45"/>
    <mergeCell ref="AD49:AE49"/>
    <mergeCell ref="X49:Y49"/>
    <mergeCell ref="AB49:AC49"/>
    <mergeCell ref="AP6:AQ8"/>
    <mergeCell ref="A3:AQ3"/>
    <mergeCell ref="D9:AN9"/>
    <mergeCell ref="D7:M7"/>
    <mergeCell ref="A6:A9"/>
    <mergeCell ref="U44:V44"/>
    <mergeCell ref="N44:P44"/>
    <mergeCell ref="AD44:AE44"/>
    <mergeCell ref="S44:T44"/>
    <mergeCell ref="AB44:AC44"/>
    <mergeCell ref="X7:AN7"/>
    <mergeCell ref="AO6:AO9"/>
    <mergeCell ref="N7:W7"/>
    <mergeCell ref="A41:B41"/>
    <mergeCell ref="K48:L48"/>
    <mergeCell ref="T48:U48"/>
    <mergeCell ref="N45:P45"/>
    <mergeCell ref="D44:F44"/>
    <mergeCell ref="D45:F45"/>
    <mergeCell ref="X44:Y44"/>
    <mergeCell ref="AP47:AQ47"/>
    <mergeCell ref="AP48:AQ48"/>
    <mergeCell ref="AK48:AM48"/>
    <mergeCell ref="AK43:AM43"/>
    <mergeCell ref="AP43:AQ43"/>
    <mergeCell ref="S45:T45"/>
    <mergeCell ref="AF45:AG45"/>
    <mergeCell ref="AM44:AN44"/>
    <mergeCell ref="AI45:AJ45"/>
    <mergeCell ref="AK45:AL45"/>
    <mergeCell ref="AA1:AQ1"/>
    <mergeCell ref="A46:B46"/>
    <mergeCell ref="B13:B14"/>
    <mergeCell ref="AP42:AQ42"/>
    <mergeCell ref="K43:L43"/>
    <mergeCell ref="T43:U43"/>
    <mergeCell ref="V4:X4"/>
    <mergeCell ref="D6:AN6"/>
    <mergeCell ref="C6:C9"/>
  </mergeCells>
  <printOptions horizontalCentered="1" verticalCentered="1"/>
  <pageMargins left="0.5118110236220472" right="0.5118110236220472" top="1.141732283464567" bottom="0.7480314960629921" header="0.11811023622047245" footer="0.11811023622047245"/>
  <pageSetup fitToHeight="0" fitToWidth="1" horizontalDpi="600" verticalDpi="6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Гущина Лина Викторовна</cp:lastModifiedBy>
  <cp:lastPrinted>2018-02-28T12:30:01Z</cp:lastPrinted>
  <dcterms:created xsi:type="dcterms:W3CDTF">2010-05-19T10:50:44Z</dcterms:created>
  <dcterms:modified xsi:type="dcterms:W3CDTF">2018-02-28T13:01:59Z</dcterms:modified>
  <cp:category/>
  <cp:version/>
  <cp:contentType/>
  <cp:contentStatus/>
</cp:coreProperties>
</file>